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3990" windowHeight="3840" tabRatio="141"/>
  </bookViews>
  <sheets>
    <sheet name="Damage" sheetId="1" r:id="rId1"/>
  </sheets>
  <calcPr calcId="144525"/>
</workbook>
</file>

<file path=xl/calcChain.xml><?xml version="1.0" encoding="utf-8"?>
<calcChain xmlns="http://schemas.openxmlformats.org/spreadsheetml/2006/main">
  <c r="AV13" i="1" l="1"/>
  <c r="P12" i="1" l="1"/>
  <c r="N12" i="1"/>
  <c r="L12" i="1"/>
  <c r="I5" i="1" l="1"/>
  <c r="H6" i="1"/>
  <c r="I6" i="1"/>
  <c r="I7" i="1"/>
  <c r="I8" i="1"/>
  <c r="H9" i="1"/>
  <c r="H10" i="1"/>
  <c r="I10" i="1"/>
  <c r="H11" i="1"/>
  <c r="I11" i="1"/>
  <c r="H12" i="1"/>
  <c r="I12" i="1"/>
  <c r="H13" i="1"/>
  <c r="H14" i="1"/>
  <c r="H15" i="1"/>
  <c r="H19" i="1"/>
  <c r="H20" i="1"/>
  <c r="H21" i="1"/>
  <c r="H22" i="1"/>
  <c r="I22" i="1"/>
  <c r="H28" i="1"/>
  <c r="U5" i="1"/>
  <c r="T6" i="1"/>
  <c r="U6" i="1"/>
  <c r="U7" i="1"/>
  <c r="U8" i="1"/>
  <c r="T9" i="1"/>
  <c r="T10" i="1"/>
  <c r="U10" i="1"/>
  <c r="T11" i="1"/>
  <c r="U11" i="1"/>
  <c r="T12" i="1"/>
  <c r="U12" i="1"/>
  <c r="T13" i="1"/>
  <c r="T14" i="1"/>
  <c r="T15" i="1"/>
  <c r="T19" i="1"/>
  <c r="T20" i="1"/>
  <c r="T21" i="1"/>
  <c r="T22" i="1"/>
  <c r="U22" i="1"/>
  <c r="T28" i="1"/>
  <c r="W3" i="1" l="1"/>
  <c r="M12" i="1" l="1"/>
  <c r="Z28" i="1" l="1"/>
  <c r="X28" i="1"/>
  <c r="V28" i="1"/>
  <c r="R28" i="1"/>
  <c r="P28" i="1"/>
  <c r="N28" i="1"/>
  <c r="L28" i="1"/>
  <c r="J28" i="1"/>
  <c r="F28" i="1"/>
  <c r="D28" i="1"/>
  <c r="B28" i="1"/>
  <c r="AC27" i="1"/>
  <c r="AE27" i="1"/>
  <c r="AG27" i="1"/>
  <c r="AI27" i="1"/>
  <c r="AK27" i="1"/>
  <c r="AM27" i="1"/>
  <c r="AX28" i="1"/>
  <c r="AV28" i="1"/>
  <c r="AT28" i="1"/>
  <c r="AP28" i="1"/>
  <c r="AN28" i="1"/>
  <c r="AX26" i="1"/>
  <c r="AV26" i="1"/>
  <c r="AT26" i="1"/>
  <c r="AP26" i="1"/>
  <c r="AN26" i="1"/>
  <c r="AX25" i="1"/>
  <c r="AV25" i="1"/>
  <c r="AT25" i="1"/>
  <c r="AR25" i="1"/>
  <c r="AP25" i="1"/>
  <c r="AN25" i="1"/>
  <c r="AM25" i="1"/>
  <c r="AK25" i="1"/>
  <c r="AI25" i="1"/>
  <c r="AG25" i="1"/>
  <c r="AE25" i="1"/>
  <c r="AC25" i="1"/>
  <c r="AV24" i="1"/>
  <c r="AT24" i="1"/>
  <c r="AP24" i="1"/>
  <c r="AN24" i="1"/>
  <c r="AR28" i="1"/>
  <c r="AR24" i="1"/>
  <c r="AR22" i="1"/>
  <c r="AR26" i="1"/>
  <c r="AX24" i="1"/>
  <c r="AX15" i="1"/>
  <c r="AX13" i="1"/>
  <c r="AX12" i="1"/>
  <c r="AX11" i="1"/>
  <c r="AX10" i="1"/>
  <c r="AV12" i="1"/>
  <c r="AV11" i="1"/>
  <c r="AV10" i="1"/>
  <c r="AT13" i="1"/>
  <c r="AT12" i="1"/>
  <c r="AT11" i="1"/>
  <c r="AT10" i="1"/>
  <c r="AR15" i="1"/>
  <c r="AR12" i="1"/>
  <c r="AR11" i="1"/>
  <c r="AR10" i="1"/>
  <c r="AP15" i="1"/>
  <c r="AP12" i="1"/>
  <c r="AP11" i="1"/>
  <c r="AP10" i="1"/>
  <c r="AN15" i="1"/>
  <c r="AN13" i="1"/>
  <c r="AN12" i="1"/>
  <c r="AJ14" i="1"/>
  <c r="AM12" i="1"/>
  <c r="AK12" i="1"/>
  <c r="AM11" i="1"/>
  <c r="AK11" i="1"/>
  <c r="AM10" i="1"/>
  <c r="AK10" i="1"/>
  <c r="AM8" i="1"/>
  <c r="AK8" i="1"/>
  <c r="AM7" i="1"/>
  <c r="AK7" i="1"/>
  <c r="AM6" i="1"/>
  <c r="AK6" i="1"/>
  <c r="AM5" i="1"/>
  <c r="AK5" i="1"/>
  <c r="AL21" i="1"/>
  <c r="AJ21" i="1"/>
  <c r="AF21" i="1"/>
  <c r="AD21" i="1"/>
  <c r="AB21" i="1"/>
  <c r="Z21" i="1"/>
  <c r="X21" i="1"/>
  <c r="V21" i="1"/>
  <c r="R21" i="1"/>
  <c r="P21" i="1"/>
  <c r="N21" i="1"/>
  <c r="L21" i="1"/>
  <c r="J21" i="1"/>
  <c r="F21" i="1"/>
  <c r="D21" i="1"/>
  <c r="AX20" i="1"/>
  <c r="AV20" i="1"/>
  <c r="AT20" i="1"/>
  <c r="AX19" i="1"/>
  <c r="AV19" i="1"/>
  <c r="AT19" i="1"/>
  <c r="AP19" i="1"/>
  <c r="AN19" i="1"/>
  <c r="AP20" i="1"/>
  <c r="AN20" i="1"/>
  <c r="AL20" i="1"/>
  <c r="AJ20" i="1"/>
  <c r="AH20" i="1"/>
  <c r="AB20" i="1"/>
  <c r="Z20" i="1"/>
  <c r="X20" i="1"/>
  <c r="V20" i="1"/>
  <c r="R20" i="1"/>
  <c r="N20" i="1"/>
  <c r="L20" i="1"/>
  <c r="J20" i="1"/>
  <c r="F20" i="1"/>
  <c r="D20" i="1"/>
  <c r="B20" i="1"/>
  <c r="AR20" i="1"/>
  <c r="AR13" i="1"/>
  <c r="AH21" i="1"/>
  <c r="B21" i="1"/>
  <c r="AF20" i="1"/>
  <c r="AD20" i="1"/>
  <c r="P20" i="1"/>
  <c r="AL14" i="1"/>
  <c r="AV15" i="1"/>
  <c r="AT15" i="1"/>
  <c r="AP13" i="1"/>
  <c r="AN11" i="1"/>
  <c r="AN10" i="1"/>
  <c r="AH18" i="1"/>
  <c r="AF18" i="1"/>
  <c r="AD18" i="1"/>
  <c r="AB18" i="1"/>
  <c r="AL18" i="1"/>
  <c r="AJ18" i="1"/>
  <c r="AL16" i="1"/>
  <c r="AJ16" i="1"/>
  <c r="AH16" i="1"/>
  <c r="AF16" i="1"/>
  <c r="AD16" i="1"/>
  <c r="AB16" i="1"/>
  <c r="Z15" i="1"/>
  <c r="X15" i="1"/>
  <c r="V15" i="1"/>
  <c r="R15" i="1"/>
  <c r="P15" i="1"/>
  <c r="N15" i="1"/>
  <c r="L15" i="1"/>
  <c r="J15" i="1"/>
  <c r="F15" i="1"/>
  <c r="D15" i="1"/>
  <c r="B15" i="1"/>
  <c r="Z14" i="1"/>
  <c r="X14" i="1"/>
  <c r="V14" i="1"/>
  <c r="R14" i="1"/>
  <c r="P14" i="1"/>
  <c r="F14" i="1"/>
  <c r="N14" i="1"/>
  <c r="L14" i="1"/>
  <c r="J14" i="1"/>
  <c r="D14" i="1"/>
  <c r="B14" i="1"/>
  <c r="Z13" i="1"/>
  <c r="X13" i="1"/>
  <c r="V13" i="1"/>
  <c r="R13" i="1"/>
  <c r="P13" i="1"/>
  <c r="N13" i="1"/>
  <c r="L13" i="1"/>
  <c r="J13" i="1"/>
  <c r="F13" i="1"/>
  <c r="D13" i="1"/>
  <c r="B13" i="1"/>
  <c r="AA12" i="1"/>
  <c r="Y12" i="1"/>
  <c r="W12" i="1"/>
  <c r="S12" i="1"/>
  <c r="Q12" i="1"/>
  <c r="O12" i="1"/>
  <c r="K12" i="1"/>
  <c r="G12" i="1"/>
  <c r="E12" i="1"/>
  <c r="AA11" i="1"/>
  <c r="Z11" i="1"/>
  <c r="Y11" i="1"/>
  <c r="X11" i="1"/>
  <c r="W11" i="1"/>
  <c r="V11" i="1"/>
  <c r="S11" i="1"/>
  <c r="R11" i="1"/>
  <c r="Q11" i="1" l="1"/>
  <c r="P11" i="1"/>
  <c r="O11" i="1"/>
  <c r="N11" i="1"/>
  <c r="M11" i="1"/>
  <c r="L11" i="1"/>
  <c r="K11" i="1"/>
  <c r="J11" i="1"/>
  <c r="G11" i="1"/>
  <c r="F11" i="1"/>
  <c r="E11" i="1"/>
  <c r="C11" i="1"/>
  <c r="AA10" i="1"/>
  <c r="Z10" i="1"/>
  <c r="Y10" i="1"/>
  <c r="X10" i="1"/>
  <c r="W10" i="1"/>
  <c r="V10" i="1"/>
  <c r="S10" i="1"/>
  <c r="R10" i="1"/>
  <c r="Q10" i="1"/>
  <c r="P10" i="1"/>
  <c r="O10" i="1"/>
  <c r="N10" i="1"/>
  <c r="M10" i="1"/>
  <c r="L10" i="1"/>
  <c r="K10" i="1"/>
  <c r="J10" i="1"/>
  <c r="G10" i="1"/>
  <c r="F10" i="1"/>
  <c r="E10" i="1"/>
  <c r="C10" i="1"/>
  <c r="AL9" i="1"/>
  <c r="AH9" i="1"/>
  <c r="AF9" i="1"/>
  <c r="AD9" i="1"/>
  <c r="AB9" i="1"/>
  <c r="Z9" i="1"/>
  <c r="X9" i="1"/>
  <c r="V9" i="1"/>
  <c r="R9" i="1"/>
  <c r="P9" i="1"/>
  <c r="N9" i="1"/>
  <c r="L9" i="1"/>
  <c r="J9" i="1"/>
  <c r="F9" i="1"/>
  <c r="AA8" i="1"/>
  <c r="Y8" i="1"/>
  <c r="W8" i="1"/>
  <c r="S8" i="1"/>
  <c r="Q8" i="1"/>
  <c r="O8" i="1"/>
  <c r="M8" i="1"/>
  <c r="K8" i="1"/>
  <c r="G8" i="1"/>
  <c r="E8" i="1"/>
  <c r="AA7" i="1"/>
  <c r="Y7" i="1"/>
  <c r="W7" i="1"/>
  <c r="S7" i="1"/>
  <c r="Q7" i="1"/>
  <c r="O7" i="1"/>
  <c r="M7" i="1"/>
  <c r="K7" i="1"/>
  <c r="G7" i="1"/>
  <c r="E7" i="1"/>
  <c r="AA6" i="1"/>
  <c r="Z6" i="1"/>
  <c r="Y6" i="1"/>
  <c r="X6" i="1"/>
  <c r="W6" i="1"/>
  <c r="V6" i="1"/>
  <c r="S6" i="1"/>
  <c r="R6" i="1"/>
  <c r="Q6" i="1"/>
  <c r="P6" i="1"/>
  <c r="O6" i="1"/>
  <c r="N6" i="1"/>
  <c r="M6" i="1"/>
  <c r="L6" i="1"/>
  <c r="K6" i="1"/>
  <c r="J6" i="1"/>
  <c r="G6" i="1"/>
  <c r="F6" i="1"/>
  <c r="E6" i="1"/>
  <c r="AA5" i="1"/>
  <c r="Y5" i="1"/>
  <c r="W5" i="1"/>
  <c r="S5" i="1"/>
  <c r="Q5" i="1"/>
  <c r="O5" i="1"/>
  <c r="M5" i="1"/>
  <c r="K5" i="1"/>
  <c r="G5" i="1"/>
  <c r="E5" i="1"/>
  <c r="F12" i="1"/>
  <c r="J12" i="1"/>
  <c r="R12" i="1"/>
  <c r="V12" i="1"/>
  <c r="X12" i="1"/>
  <c r="Z12" i="1"/>
  <c r="C12" i="1"/>
  <c r="D9" i="1"/>
  <c r="AJ9" i="1"/>
  <c r="B9" i="1"/>
  <c r="AX22" i="1"/>
  <c r="AV22" i="1"/>
  <c r="AT22" i="1"/>
  <c r="AP22" i="1"/>
  <c r="AK22" i="1"/>
  <c r="AA22" i="1"/>
  <c r="AR19" i="1"/>
  <c r="Z19" i="1"/>
  <c r="X19" i="1"/>
  <c r="V19" i="1"/>
  <c r="R19" i="1"/>
  <c r="P19" i="1"/>
  <c r="N19" i="1"/>
  <c r="L19" i="1"/>
  <c r="J19" i="1"/>
  <c r="F19" i="1"/>
  <c r="D19" i="1"/>
  <c r="B19" i="1"/>
  <c r="Z22" i="1"/>
  <c r="Y22" i="1"/>
  <c r="X22" i="1"/>
  <c r="W22" i="1"/>
  <c r="S22" i="1"/>
  <c r="R22" i="1"/>
  <c r="Q22" i="1"/>
  <c r="P22" i="1"/>
  <c r="O22" i="1"/>
  <c r="N22" i="1"/>
  <c r="M22" i="1"/>
  <c r="L22" i="1"/>
  <c r="K22" i="1"/>
  <c r="J22" i="1"/>
  <c r="G22" i="1"/>
  <c r="E22" i="1"/>
  <c r="F22" i="1"/>
  <c r="V22" i="1"/>
  <c r="C22" i="1"/>
  <c r="C8" i="1"/>
  <c r="C7" i="1"/>
  <c r="C6" i="1"/>
  <c r="C5" i="1"/>
  <c r="AM22" i="1"/>
  <c r="AN22" i="1"/>
</calcChain>
</file>

<file path=xl/sharedStrings.xml><?xml version="1.0" encoding="utf-8"?>
<sst xmlns="http://schemas.openxmlformats.org/spreadsheetml/2006/main" count="207" uniqueCount="121">
  <si>
    <t>Infantry</t>
  </si>
  <si>
    <t>Recon</t>
  </si>
  <si>
    <t>Flare</t>
  </si>
  <si>
    <t>Tank</t>
  </si>
  <si>
    <t>Md Tank</t>
  </si>
  <si>
    <t>War Tank</t>
  </si>
  <si>
    <t>Artillery</t>
  </si>
  <si>
    <t>Rockets</t>
  </si>
  <si>
    <t>Missiles</t>
  </si>
  <si>
    <t>Rig</t>
  </si>
  <si>
    <t>Fighter</t>
  </si>
  <si>
    <t>Bomber</t>
  </si>
  <si>
    <t>Seaplane</t>
  </si>
  <si>
    <t>Duster</t>
  </si>
  <si>
    <t>B-Copter</t>
  </si>
  <si>
    <t>T-Copter</t>
  </si>
  <si>
    <t>Gunboat</t>
  </si>
  <si>
    <t>Cruiser</t>
  </si>
  <si>
    <t>Submarine</t>
  </si>
  <si>
    <t>Carrier</t>
  </si>
  <si>
    <t>Battleship</t>
  </si>
  <si>
    <t>Lander</t>
  </si>
  <si>
    <t>Cannot attack</t>
  </si>
  <si>
    <t>5/5/5/50</t>
  </si>
  <si>
    <t>6/1/1/99</t>
  </si>
  <si>
    <t>5/4/4/99</t>
  </si>
  <si>
    <t>CO</t>
  </si>
  <si>
    <t>Radius</t>
  </si>
  <si>
    <t>Tier</t>
  </si>
  <si>
    <t>Power</t>
  </si>
  <si>
    <t>Terrain star bonus</t>
  </si>
  <si>
    <t>Tabitha</t>
  </si>
  <si>
    <t>Fair 6</t>
  </si>
  <si>
    <t>+50/+50</t>
  </si>
  <si>
    <t>8 HP radius 2 strike</t>
  </si>
  <si>
    <t>Sea, road, bridge, beach, all air</t>
  </si>
  <si>
    <t>Will</t>
  </si>
  <si>
    <t>Fair 1</t>
  </si>
  <si>
    <t>+20/+0 direct land</t>
  </si>
  <si>
    <t>+2 MP direct land</t>
  </si>
  <si>
    <t>Lin</t>
  </si>
  <si>
    <t>Fair 2</t>
  </si>
  <si>
    <t>+20/+20 land</t>
  </si>
  <si>
    <t>+2 vision land, reveal concealed terrain</t>
  </si>
  <si>
    <t>Plain, ruins, mist, temps</t>
  </si>
  <si>
    <t>Brenner</t>
  </si>
  <si>
    <t>Fair 3</t>
  </si>
  <si>
    <t>+0/+20</t>
  </si>
  <si>
    <t>+3 HP (including loaded units)</t>
  </si>
  <si>
    <t>Tasha</t>
  </si>
  <si>
    <t>+40/+20 air</t>
  </si>
  <si>
    <t>+2 MP air</t>
  </si>
  <si>
    <t>Caulder</t>
  </si>
  <si>
    <t>Boss</t>
  </si>
  <si>
    <t>+50/+50, +5 HP/day (costs $)</t>
  </si>
  <si>
    <t>None</t>
  </si>
  <si>
    <t>Gage</t>
  </si>
  <si>
    <t>Fair 4</t>
  </si>
  <si>
    <t>+20/+10 sea and indirect land</t>
  </si>
  <si>
    <t>+2 indirect range</t>
  </si>
  <si>
    <t>Greyfield</t>
  </si>
  <si>
    <t>Restocks ammo, fuel, and materials</t>
  </si>
  <si>
    <t>Isabella</t>
  </si>
  <si>
    <t>Great</t>
  </si>
  <si>
    <t>+10/+10</t>
  </si>
  <si>
    <t>+2 MP, +2 indirect range</t>
  </si>
  <si>
    <t>Mountain, HQ</t>
  </si>
  <si>
    <t>Penny</t>
  </si>
  <si>
    <t>Random weather change (lasts 3 days)</t>
  </si>
  <si>
    <t>Waylon</t>
  </si>
  <si>
    <t>Fair 5</t>
  </si>
  <si>
    <t>+20/+30 air</t>
  </si>
  <si>
    <t>Forsythe</t>
  </si>
  <si>
    <t>In addition to abilities, all zone units get +10/+10 (ex: Forsythe's regular zone units are 120/120). Invoking a CO power extends the zone to the entire map for the day (ex: all of Tabitha's regular units become 160/160).</t>
  </si>
  <si>
    <t>Advance Wars 4: Days of Ruin – Morphing Damage Chart</t>
  </si>
  <si>
    <t>ATK</t>
  </si>
  <si>
    <t>DEF</t>
  </si>
  <si>
    <t>HP</t>
  </si>
  <si>
    <t>Mech/Bike</t>
  </si>
  <si>
    <t>+0/+270 air (regular air is 130/410)</t>
  </si>
  <si>
    <r>
      <rPr>
        <b/>
        <sz val="10"/>
        <color theme="9" tint="-0.499984740745262"/>
        <rFont val="Tw Cen MT Condensed"/>
        <family val="2"/>
      </rPr>
      <t xml:space="preserve">Regular units: </t>
    </r>
    <r>
      <rPr>
        <sz val="10"/>
        <rFont val="Tw Cen MT Condensed"/>
        <family val="2"/>
      </rPr>
      <t xml:space="preserve">+0/+0. </t>
    </r>
    <r>
      <rPr>
        <b/>
        <sz val="10"/>
        <color theme="9" tint="-0.499984740745262"/>
        <rFont val="Tw Cen MT Condensed"/>
        <family val="2"/>
      </rPr>
      <t>Level I:</t>
    </r>
    <r>
      <rPr>
        <sz val="10"/>
        <rFont val="Tw Cen MT Condensed"/>
        <family val="2"/>
      </rPr>
      <t xml:space="preserve"> +5/+0. </t>
    </r>
    <r>
      <rPr>
        <b/>
        <sz val="10"/>
        <color theme="9" tint="-0.499984740745262"/>
        <rFont val="Tw Cen MT Condensed"/>
        <family val="2"/>
      </rPr>
      <t xml:space="preserve">Level II: </t>
    </r>
    <r>
      <rPr>
        <sz val="10"/>
        <rFont val="Tw Cen MT Condensed"/>
        <family val="2"/>
      </rPr>
      <t xml:space="preserve">+10/+0. </t>
    </r>
    <r>
      <rPr>
        <b/>
        <sz val="10"/>
        <color theme="9" tint="-0.499984740745262"/>
        <rFont val="Tw Cen MT Condensed"/>
        <family val="2"/>
      </rPr>
      <t xml:space="preserve">Veteran: </t>
    </r>
    <r>
      <rPr>
        <sz val="10"/>
        <rFont val="Tw Cen MT Condensed"/>
        <family val="2"/>
      </rPr>
      <t xml:space="preserve">+20/+20. </t>
    </r>
    <r>
      <rPr>
        <b/>
        <sz val="10"/>
        <color theme="9" tint="-0.499984740745262"/>
        <rFont val="Tw Cen MT Condensed"/>
        <family val="2"/>
      </rPr>
      <t>Terrain:</t>
    </r>
    <r>
      <rPr>
        <sz val="10"/>
        <rFont val="Tw Cen MT Condensed"/>
        <family val="2"/>
      </rPr>
      <t xml:space="preserve"> +0/+1 per star per 1 HP. </t>
    </r>
    <r>
      <rPr>
        <b/>
        <sz val="10"/>
        <color theme="9" tint="-0.499984740745262"/>
        <rFont val="Tw Cen MT Condensed"/>
        <family val="2"/>
      </rPr>
      <t>Com towers:</t>
    </r>
    <r>
      <rPr>
        <sz val="10"/>
        <rFont val="Tw Cen MT Condensed"/>
        <family val="2"/>
      </rPr>
      <t xml:space="preserve"> +5/+5 each. </t>
    </r>
    <r>
      <rPr>
        <b/>
        <sz val="10"/>
        <color theme="9" tint="-0.499984740745262"/>
        <rFont val="Tw Cen MT Condensed"/>
        <family val="2"/>
      </rPr>
      <t>Sandstorm weather:</t>
    </r>
    <r>
      <rPr>
        <sz val="10"/>
        <rFont val="Tw Cen MT Condensed"/>
        <family val="2"/>
      </rPr>
      <t xml:space="preserve"> All units -30/-0.</t>
    </r>
  </si>
  <si>
    <t>Reef, rough, wasteland, city, silo</t>
  </si>
  <si>
    <r>
      <rPr>
        <b/>
        <sz val="10"/>
        <rFont val="Webdings"/>
        <family val="1"/>
        <charset val="2"/>
      </rPr>
      <t>3</t>
    </r>
    <r>
      <rPr>
        <b/>
        <sz val="10"/>
        <rFont val="Tw Cen MT Condensed"/>
        <family val="2"/>
      </rPr>
      <t>Change the values here!</t>
    </r>
  </si>
  <si>
    <t>Wood, industries, com tower, radar</t>
  </si>
  <si>
    <t>+10/+40 sea, seaplane, copter</t>
  </si>
  <si>
    <t>Antiair</t>
  </si>
  <si>
    <t>Antitank</t>
  </si>
  <si>
    <t>MP/A/V/G</t>
  </si>
  <si>
    <t>3/-/2/99</t>
  </si>
  <si>
    <t>2/3/2/70</t>
  </si>
  <si>
    <t>5/-/2/70</t>
  </si>
  <si>
    <t>8/-/5/80</t>
  </si>
  <si>
    <t>5/3/2/60</t>
  </si>
  <si>
    <t>6/6/3/60</t>
  </si>
  <si>
    <t>6/6/3/70</t>
  </si>
  <si>
    <t>5/5/2/50</t>
  </si>
  <si>
    <t>4/5/2/50</t>
  </si>
  <si>
    <t>5/6/3/50</t>
  </si>
  <si>
    <t>4/6/2/50</t>
  </si>
  <si>
    <t>5/5/3/50</t>
  </si>
  <si>
    <t>9/6/5/99</t>
  </si>
  <si>
    <t>7/6/3/99</t>
  </si>
  <si>
    <t>7/3/4/40</t>
  </si>
  <si>
    <t>8/9/4/99</t>
  </si>
  <si>
    <t>6/6/2/99</t>
  </si>
  <si>
    <t>6/-/1/99</t>
  </si>
  <si>
    <t>7/1/2/99</t>
  </si>
  <si>
    <t>6/9/5/99</t>
  </si>
  <si>
    <t>6/6/5/70</t>
  </si>
  <si>
    <t>5/6/3/99</t>
  </si>
  <si>
    <t>Low 1</t>
  </si>
  <si>
    <t>Low 3</t>
  </si>
  <si>
    <t>Low 4</t>
  </si>
  <si>
    <t>Low 2</t>
  </si>
  <si>
    <t>Guaranteed 1HKO</t>
  </si>
  <si>
    <t>GipFace – May 2013 – warsworldnews.com</t>
  </si>
  <si>
    <t>Boost before default</t>
  </si>
  <si>
    <t>Maximum possible luck:</t>
  </si>
  <si>
    <t>Possible 1HKO</t>
  </si>
  <si>
    <r>
      <rPr>
        <b/>
        <sz val="10"/>
        <color theme="9" tint="-0.499984740745262"/>
        <rFont val="Tw Cen MT Condensed"/>
        <family val="2"/>
      </rPr>
      <t>Damage formula:</t>
    </r>
    <r>
      <rPr>
        <sz val="10"/>
        <rFont val="Tw Cen MT Condensed"/>
        <family val="2"/>
      </rPr>
      <t xml:space="preserve"> (base damage * ATK + luck) / DEF * (HP / 10). Luck is a random value from 0 to 10. HP is always health rounded up (81 health = 9 HP).</t>
    </r>
  </si>
  <si>
    <t>Unaffected by weather (global)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</si>
</sst>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family val="2"/>
      <charset val="128"/>
    </font>
    <font>
      <sz val="5.3"/>
      <name val="Times New Roman"/>
      <family val="1"/>
      <charset val="128"/>
    </font>
    <font>
      <sz val="9"/>
      <name val="Arial"/>
      <family val="2"/>
      <charset val="128"/>
    </font>
    <font>
      <sz val="6"/>
      <name val="Times New Roman"/>
      <family val="1"/>
      <charset val="128"/>
    </font>
    <font>
      <sz val="7"/>
      <name val="Arial"/>
      <family val="2"/>
      <charset val="128"/>
    </font>
    <font>
      <sz val="8"/>
      <name val="Tw Cen MT Condensed"/>
      <family val="2"/>
    </font>
    <font>
      <sz val="10"/>
      <name val="Tw Cen MT Condensed"/>
      <family val="2"/>
    </font>
    <font>
      <sz val="9"/>
      <name val="Tw Cen MT Condensed"/>
      <family val="2"/>
    </font>
    <font>
      <sz val="10"/>
      <color theme="1"/>
      <name val="Tw Cen MT Condensed"/>
      <family val="2"/>
    </font>
    <font>
      <sz val="10"/>
      <color theme="0" tint="-0.249977111117893"/>
      <name val="Tw Cen MT Condensed"/>
      <family val="2"/>
    </font>
    <font>
      <b/>
      <sz val="10"/>
      <name val="Tw Cen MT Condensed"/>
      <family val="2"/>
    </font>
    <font>
      <b/>
      <sz val="8"/>
      <name val="Tw Cen MT Condensed"/>
      <family val="2"/>
    </font>
    <font>
      <b/>
      <sz val="14"/>
      <name val="Tw Cen MT Condensed"/>
      <family val="2"/>
    </font>
    <font>
      <b/>
      <sz val="10"/>
      <color theme="9" tint="-0.499984740745262"/>
      <name val="Tw Cen MT Condensed"/>
      <family val="2"/>
    </font>
    <font>
      <b/>
      <sz val="10"/>
      <name val="Webdings"/>
      <family val="1"/>
      <charset val="2"/>
    </font>
    <font>
      <sz val="9"/>
      <name val="Cambria"/>
      <family val="1"/>
      <scheme val="major"/>
    </font>
    <font>
      <sz val="9"/>
      <color theme="0"/>
      <name val="Cambria"/>
      <family val="1"/>
      <scheme val="major"/>
    </font>
    <font>
      <b/>
      <sz val="10"/>
      <color theme="0"/>
      <name val="Tw Cen MT Condensed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53"/>
      </patternFill>
    </fill>
    <fill>
      <patternFill patternType="solid">
        <fgColor theme="0"/>
        <bgColor indexed="37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8" fillId="9" borderId="1" xfId="0" applyFont="1" applyFill="1" applyBorder="1" applyAlignment="1">
      <alignment horizontal="center" vertical="center" shrinkToFit="1"/>
    </xf>
    <xf numFmtId="0" fontId="9" fillId="10" borderId="1" xfId="0" applyFont="1" applyFill="1" applyBorder="1" applyAlignment="1">
      <alignment horizontal="center" vertical="center" shrinkToFit="1"/>
    </xf>
    <xf numFmtId="0" fontId="9" fillId="6" borderId="1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0" fillId="6" borderId="0" xfId="0" applyFill="1"/>
    <xf numFmtId="0" fontId="7" fillId="18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10" borderId="1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8" fillId="9" borderId="1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15" borderId="1" xfId="0" applyFont="1" applyFill="1" applyBorder="1" applyAlignment="1">
      <alignment horizontal="center"/>
    </xf>
    <xf numFmtId="0" fontId="10" fillId="15" borderId="1" xfId="0" applyFont="1" applyFill="1" applyBorder="1" applyAlignment="1">
      <alignment horizontal="center" vertical="center"/>
    </xf>
    <xf numFmtId="0" fontId="10" fillId="1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shrinkToFit="1"/>
    </xf>
    <xf numFmtId="0" fontId="8" fillId="6" borderId="6" xfId="0" applyFont="1" applyFill="1" applyBorder="1" applyAlignment="1">
      <alignment horizontal="center" vertical="center" shrinkToFit="1"/>
    </xf>
    <xf numFmtId="0" fontId="8" fillId="6" borderId="3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13" borderId="1" xfId="0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17" borderId="1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16" borderId="2" xfId="0" applyFont="1" applyFill="1" applyBorder="1" applyAlignment="1" applyProtection="1">
      <alignment horizontal="center" vertical="center"/>
      <protection locked="0"/>
    </xf>
    <xf numFmtId="0" fontId="15" fillId="16" borderId="3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15" fillId="13" borderId="2" xfId="0" applyFont="1" applyFill="1" applyBorder="1" applyAlignment="1" applyProtection="1">
      <alignment horizontal="center" vertical="center"/>
      <protection locked="0"/>
    </xf>
    <xf numFmtId="0" fontId="15" fillId="13" borderId="3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" xfId="0" quotePrefix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14" borderId="1" xfId="0" applyFont="1" applyFill="1" applyBorder="1" applyAlignment="1" applyProtection="1">
      <alignment horizontal="center" vertical="center"/>
      <protection locked="0"/>
    </xf>
    <xf numFmtId="0" fontId="15" fillId="17" borderId="2" xfId="0" applyFont="1" applyFill="1" applyBorder="1" applyAlignment="1" applyProtection="1">
      <alignment horizontal="center" vertical="center"/>
      <protection locked="0"/>
    </xf>
    <xf numFmtId="0" fontId="15" fillId="17" borderId="3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9" fillId="10" borderId="1" xfId="0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/>
    </xf>
    <xf numFmtId="0" fontId="7" fillId="18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7" fillId="19" borderId="0" xfId="0" applyFont="1" applyFill="1" applyAlignment="1">
      <alignment horizontal="center" vertical="center"/>
    </xf>
    <xf numFmtId="0" fontId="17" fillId="20" borderId="0" xfId="0" applyFont="1" applyFill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8" tint="-0.4999847407452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0000"/>
      <color rgb="FFFFFFCC"/>
      <color rgb="FFFF9900"/>
      <color rgb="FFC5000B"/>
      <color rgb="FFAECF00"/>
      <color rgb="FF99CC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6"/>
  <sheetViews>
    <sheetView tabSelected="1" zoomScaleNormal="100" workbookViewId="0">
      <selection activeCell="A32" sqref="A32:C32"/>
    </sheetView>
  </sheetViews>
  <sheetFormatPr defaultColWidth="11.5703125" defaultRowHeight="12.75"/>
  <cols>
    <col min="1" max="1" width="5.140625" customWidth="1"/>
    <col min="2" max="53" width="2.5703125" customWidth="1"/>
  </cols>
  <sheetData>
    <row r="1" spans="1:53" ht="18.75">
      <c r="A1" s="104" t="s">
        <v>74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</row>
    <row r="2" spans="1:53">
      <c r="A2" s="15"/>
      <c r="B2" s="113" t="s">
        <v>75</v>
      </c>
      <c r="C2" s="113"/>
      <c r="D2" s="115" t="s">
        <v>76</v>
      </c>
      <c r="E2" s="115"/>
      <c r="F2" s="53" t="s">
        <v>77</v>
      </c>
      <c r="G2" s="53"/>
      <c r="H2" s="122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0" t="s">
        <v>114</v>
      </c>
      <c r="V2" s="120"/>
      <c r="W2" s="120"/>
      <c r="X2" s="120"/>
      <c r="Y2" s="120"/>
      <c r="Z2" s="124"/>
      <c r="AA2" s="124"/>
      <c r="AB2" s="124"/>
      <c r="AC2" s="121" t="s">
        <v>118</v>
      </c>
      <c r="AD2" s="121"/>
      <c r="AE2" s="121"/>
      <c r="AF2" s="121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</row>
    <row r="3" spans="1:53" s="1" customFormat="1" ht="12.75" customHeight="1">
      <c r="A3" s="30"/>
      <c r="B3" s="114">
        <v>100</v>
      </c>
      <c r="C3" s="114"/>
      <c r="D3" s="116">
        <v>100</v>
      </c>
      <c r="E3" s="116"/>
      <c r="F3" s="54">
        <v>10</v>
      </c>
      <c r="G3" s="55"/>
      <c r="H3" s="42" t="s">
        <v>82</v>
      </c>
      <c r="I3" s="43"/>
      <c r="J3" s="43"/>
      <c r="K3" s="43"/>
      <c r="L3" s="43"/>
      <c r="M3" s="43"/>
      <c r="N3" s="43"/>
      <c r="O3" s="43"/>
      <c r="P3" s="117" t="s">
        <v>117</v>
      </c>
      <c r="Q3" s="118"/>
      <c r="R3" s="118"/>
      <c r="S3" s="118"/>
      <c r="T3" s="118"/>
      <c r="U3" s="118"/>
      <c r="V3" s="119"/>
      <c r="W3" s="44">
        <f>ROUNDDOWN($F$3/($D$3/100),0)</f>
        <v>10</v>
      </c>
      <c r="X3" s="126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</row>
    <row r="4" spans="1:53">
      <c r="A4" s="4"/>
      <c r="B4" s="45" t="s">
        <v>0</v>
      </c>
      <c r="C4" s="45"/>
      <c r="D4" s="46" t="s">
        <v>78</v>
      </c>
      <c r="E4" s="46"/>
      <c r="F4" s="45" t="s">
        <v>1</v>
      </c>
      <c r="G4" s="45"/>
      <c r="H4" s="89" t="s">
        <v>2</v>
      </c>
      <c r="I4" s="90"/>
      <c r="J4" s="105" t="s">
        <v>85</v>
      </c>
      <c r="K4" s="105"/>
      <c r="L4" s="106" t="s">
        <v>3</v>
      </c>
      <c r="M4" s="106"/>
      <c r="N4" s="106" t="s">
        <v>4</v>
      </c>
      <c r="O4" s="106"/>
      <c r="P4" s="106" t="s">
        <v>5</v>
      </c>
      <c r="Q4" s="106"/>
      <c r="R4" s="106" t="s">
        <v>6</v>
      </c>
      <c r="S4" s="106"/>
      <c r="T4" s="89" t="s">
        <v>86</v>
      </c>
      <c r="U4" s="90"/>
      <c r="V4" s="106" t="s">
        <v>7</v>
      </c>
      <c r="W4" s="106"/>
      <c r="X4" s="89" t="s">
        <v>8</v>
      </c>
      <c r="Y4" s="90"/>
      <c r="Z4" s="89" t="s">
        <v>9</v>
      </c>
      <c r="AA4" s="90"/>
      <c r="AB4" s="111" t="s">
        <v>10</v>
      </c>
      <c r="AC4" s="112"/>
      <c r="AD4" s="111" t="s">
        <v>11</v>
      </c>
      <c r="AE4" s="112"/>
      <c r="AF4" s="111" t="s">
        <v>12</v>
      </c>
      <c r="AG4" s="112"/>
      <c r="AH4" s="111" t="s">
        <v>13</v>
      </c>
      <c r="AI4" s="112"/>
      <c r="AJ4" s="111" t="s">
        <v>14</v>
      </c>
      <c r="AK4" s="112"/>
      <c r="AL4" s="111" t="s">
        <v>15</v>
      </c>
      <c r="AM4" s="112"/>
      <c r="AN4" s="107" t="s">
        <v>16</v>
      </c>
      <c r="AO4" s="108"/>
      <c r="AP4" s="107" t="s">
        <v>17</v>
      </c>
      <c r="AQ4" s="108"/>
      <c r="AR4" s="109" t="s">
        <v>18</v>
      </c>
      <c r="AS4" s="110"/>
      <c r="AT4" s="107" t="s">
        <v>19</v>
      </c>
      <c r="AU4" s="108"/>
      <c r="AV4" s="107" t="s">
        <v>20</v>
      </c>
      <c r="AW4" s="108"/>
      <c r="AX4" s="107" t="s">
        <v>21</v>
      </c>
      <c r="AY4" s="108"/>
      <c r="AZ4" s="87"/>
      <c r="BA4" s="88"/>
    </row>
    <row r="5" spans="1:53">
      <c r="A5" s="5" t="s">
        <v>0</v>
      </c>
      <c r="B5" s="8"/>
      <c r="C5" s="9">
        <f>(ROUNDDOWN((ROUNDDOWN(ROUNDDOWN(55*($B$3/100),0)/($D$3/100),0))*($F$3/10),0))</f>
        <v>55</v>
      </c>
      <c r="D5" s="32"/>
      <c r="E5" s="32">
        <f>(ROUNDDOWN((ROUNDDOWN(ROUNDDOWN(45*($B$3/100),0)/($D$3/100),0))*($F$3/10),0))</f>
        <v>45</v>
      </c>
      <c r="F5" s="32"/>
      <c r="G5" s="32">
        <f>(ROUNDDOWN((ROUNDDOWN(ROUNDDOWN(12*($B$3/100),0)/($D$3/100),0))*($F$3/10),0))</f>
        <v>12</v>
      </c>
      <c r="H5" s="32"/>
      <c r="I5" s="32">
        <f>(ROUNDDOWN((ROUNDDOWN(ROUNDDOWN(10*($B$3/100),0)/($D$3/100),0))*($F$3/10),0))</f>
        <v>10</v>
      </c>
      <c r="J5" s="32"/>
      <c r="K5" s="32">
        <f>(ROUNDDOWN((ROUNDDOWN(ROUNDDOWN(3*($B$3/100),0)/($D$3/100),0))*($F$3/10),0))</f>
        <v>3</v>
      </c>
      <c r="L5" s="32"/>
      <c r="M5" s="32">
        <f>(ROUNDDOWN((ROUNDDOWN(ROUNDDOWN(5*($B$3/100),0)/($D$3/100),0))*($F$3/10),0))</f>
        <v>5</v>
      </c>
      <c r="N5" s="32"/>
      <c r="O5" s="32">
        <f>(ROUNDDOWN((ROUNDDOWN(ROUNDDOWN(5*($B$3/100),0)/($D$3/100),0))*($F$3/10),0))</f>
        <v>5</v>
      </c>
      <c r="P5" s="32"/>
      <c r="Q5" s="32">
        <f>(ROUNDDOWN((ROUNDDOWN(ROUNDDOWN(1*($B$3/100),0)/($D$3/100),0))*($F$3/10),0))</f>
        <v>1</v>
      </c>
      <c r="R5" s="32"/>
      <c r="S5" s="32">
        <f>(ROUNDDOWN((ROUNDDOWN(ROUNDDOWN(10*($B$3/100),0)/($D$3/100),0))*($F$3/10),0))</f>
        <v>10</v>
      </c>
      <c r="T5" s="32"/>
      <c r="U5" s="32">
        <f>(ROUNDDOWN((ROUNDDOWN(ROUNDDOWN(30*($B$3/100),0)/($D$3/100),0))*($F$3/10),0))</f>
        <v>30</v>
      </c>
      <c r="V5" s="32"/>
      <c r="W5" s="32">
        <f>(ROUNDDOWN((ROUNDDOWN(ROUNDDOWN(20*($B$3/100),0)/($D$3/100),0))*($F$3/10),0))</f>
        <v>20</v>
      </c>
      <c r="X5" s="32"/>
      <c r="Y5" s="32">
        <f>(ROUNDDOWN((ROUNDDOWN(ROUNDDOWN(20*($B$3/100),0)/($D$3/100),0))*($F$3/10),0))</f>
        <v>20</v>
      </c>
      <c r="Z5" s="32"/>
      <c r="AA5" s="32">
        <f>(ROUNDDOWN((ROUNDDOWN(ROUNDDOWN(14*($B$3/100),0)/($D$3/100),0))*($F$3/10),0))</f>
        <v>14</v>
      </c>
      <c r="AB5" s="103"/>
      <c r="AC5" s="103"/>
      <c r="AD5" s="103"/>
      <c r="AE5" s="103"/>
      <c r="AF5" s="103"/>
      <c r="AG5" s="103"/>
      <c r="AH5" s="103"/>
      <c r="AI5" s="103"/>
      <c r="AJ5" s="8"/>
      <c r="AK5" s="39">
        <f>(ROUNDDOWN((ROUNDDOWN(ROUNDDOWN(8*($B$3/100),0)/($D$3/100),0))*($F$3/10),0))</f>
        <v>8</v>
      </c>
      <c r="AL5" s="8"/>
      <c r="AM5" s="37">
        <f>(ROUNDDOWN((ROUNDDOWN(ROUNDDOWN(30*($B$3/100),0)/($D$3/100),0))*($F$3/10),0))</f>
        <v>30</v>
      </c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45" t="s">
        <v>0</v>
      </c>
      <c r="BA5" s="45"/>
    </row>
    <row r="6" spans="1:53">
      <c r="A6" s="17" t="s">
        <v>78</v>
      </c>
      <c r="B6" s="8"/>
      <c r="C6" s="32">
        <f>(ROUNDDOWN((ROUNDDOWN(ROUNDDOWN(65*($B$3/100),0)/($D$3/100),0))*($F$3/10),0))</f>
        <v>65</v>
      </c>
      <c r="D6" s="32"/>
      <c r="E6" s="32">
        <f>(ROUNDDOWN((ROUNDDOWN(ROUNDDOWN(55*($B$3/100),0)/($D$3/100),0))*($F$3/10),0))</f>
        <v>55</v>
      </c>
      <c r="F6" s="32">
        <f>(ROUNDDOWN((ROUNDDOWN(ROUNDDOWN(85*($B$3/100),0)/($D$3/100),0))*($F$3/10),0))</f>
        <v>85</v>
      </c>
      <c r="G6" s="32">
        <f>(ROUNDDOWN((ROUNDDOWN(ROUNDDOWN(18*($B$3/100),0)/($D$3/100),0))*($F$3/10),0))</f>
        <v>18</v>
      </c>
      <c r="H6" s="32">
        <f>(ROUNDDOWN((ROUNDDOWN(ROUNDDOWN(80*($B$3/100),0)/($D$3/100),0))*($F$3/10),0))</f>
        <v>80</v>
      </c>
      <c r="I6" s="32">
        <f>(ROUNDDOWN((ROUNDDOWN(ROUNDDOWN(15*($B$3/100),0)/($D$3/100),0))*($F$3/10),0))</f>
        <v>15</v>
      </c>
      <c r="J6" s="32">
        <f>(ROUNDDOWN((ROUNDDOWN(ROUNDDOWN(55*($B$3/100),0)/($D$3/100),0))*($F$3/10),0))</f>
        <v>55</v>
      </c>
      <c r="K6" s="32">
        <f>(ROUNDDOWN((ROUNDDOWN(ROUNDDOWN(5*($B$3/100),0)/($D$3/100),0))*($F$3/10),0))</f>
        <v>5</v>
      </c>
      <c r="L6" s="32">
        <f>(ROUNDDOWN((ROUNDDOWN(ROUNDDOWN(55*($B$3/100),0)/($D$3/100),0))*($F$3/10),0))</f>
        <v>55</v>
      </c>
      <c r="M6" s="32">
        <f>(ROUNDDOWN((ROUNDDOWN(ROUNDDOWN(8*($B$3/100),0)/($D$3/100),0))*($F$3/10),0))</f>
        <v>8</v>
      </c>
      <c r="N6" s="32">
        <f>(ROUNDDOWN((ROUNDDOWN(ROUNDDOWN(25*($B$3/100),0)/($D$3/100),0))*($F$3/10),0))</f>
        <v>25</v>
      </c>
      <c r="O6" s="32">
        <f>(ROUNDDOWN((ROUNDDOWN(ROUNDDOWN(5*($B$3/100),0)/($D$3/100),0))*($F$3/10),0))</f>
        <v>5</v>
      </c>
      <c r="P6" s="32">
        <f>(ROUNDDOWN((ROUNDDOWN(ROUNDDOWN(15*($B$3/100),0)/($D$3/100),0))*($F$3/10),0))</f>
        <v>15</v>
      </c>
      <c r="Q6" s="32">
        <f>(ROUNDDOWN((ROUNDDOWN(ROUNDDOWN(1*($B$3/100),0)/($D$3/100),0))*($F$3/10),0))</f>
        <v>1</v>
      </c>
      <c r="R6" s="32">
        <f>(ROUNDDOWN((ROUNDDOWN(ROUNDDOWN(70*($B$3/100),0)/($D$3/100),0))*($F$3/10),0))</f>
        <v>70</v>
      </c>
      <c r="S6" s="32">
        <f>(ROUNDDOWN((ROUNDDOWN(ROUNDDOWN(15*($B$3/100),0)/($D$3/100),0))*($F$3/10),0))</f>
        <v>15</v>
      </c>
      <c r="T6" s="32">
        <f>(ROUNDDOWN((ROUNDDOWN(ROUNDDOWN(55*($B$3/100),0)/($D$3/100),0))*($F$3/10),0))</f>
        <v>55</v>
      </c>
      <c r="U6" s="32">
        <f>(ROUNDDOWN((ROUNDDOWN(ROUNDDOWN(35*($B$3/100),0)/($D$3/100),0))*($F$3/10),0))</f>
        <v>35</v>
      </c>
      <c r="V6" s="32">
        <f>(ROUNDDOWN((ROUNDDOWN(ROUNDDOWN(85*($B$3/100),0)/($D$3/100),0))*($F$3/10),0))</f>
        <v>85</v>
      </c>
      <c r="W6" s="32">
        <f>(ROUNDDOWN((ROUNDDOWN(ROUNDDOWN(35*($B$3/100),0)/($D$3/100),0))*($F$3/10),0))</f>
        <v>35</v>
      </c>
      <c r="X6" s="32">
        <f>(ROUNDDOWN((ROUNDDOWN(ROUNDDOWN(85*($B$3/100),0)/($D$3/100),0))*($F$3/10),0))</f>
        <v>85</v>
      </c>
      <c r="Y6" s="32">
        <f>(ROUNDDOWN((ROUNDDOWN(ROUNDDOWN(35*($B$3/100),0)/($D$3/100),0))*($F$3/10),0))</f>
        <v>35</v>
      </c>
      <c r="Z6" s="32">
        <f>(ROUNDDOWN((ROUNDDOWN(ROUNDDOWN(75*($B$3/100),0)/($D$3/100),0))*($F$3/10),0))</f>
        <v>75</v>
      </c>
      <c r="AA6" s="32">
        <f>(ROUNDDOWN((ROUNDDOWN(ROUNDDOWN(20*($B$3/100),0)/($D$3/100),0))*($F$3/10),0))</f>
        <v>20</v>
      </c>
      <c r="AB6" s="103"/>
      <c r="AC6" s="103"/>
      <c r="AD6" s="103"/>
      <c r="AE6" s="103"/>
      <c r="AF6" s="103"/>
      <c r="AG6" s="103"/>
      <c r="AH6" s="103"/>
      <c r="AI6" s="103"/>
      <c r="AJ6" s="8"/>
      <c r="AK6" s="39">
        <f>(ROUNDDOWN((ROUNDDOWN(ROUNDDOWN(12*($B$3/100),0)/($D$3/100),0))*($F$3/10),0))</f>
        <v>12</v>
      </c>
      <c r="AL6" s="8"/>
      <c r="AM6" s="37">
        <f>(ROUNDDOWN((ROUNDDOWN(ROUNDDOWN(35*($B$3/100),0)/($D$3/100),0))*($F$3/10),0))</f>
        <v>35</v>
      </c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46" t="s">
        <v>78</v>
      </c>
      <c r="BA6" s="46"/>
    </row>
    <row r="7" spans="1:53">
      <c r="A7" s="5" t="s">
        <v>1</v>
      </c>
      <c r="B7" s="8"/>
      <c r="C7" s="32">
        <f>(ROUNDDOWN((ROUNDDOWN(ROUNDDOWN(75*($B$3/100),0)/($D$3/100),0))*($F$3/10),0))</f>
        <v>75</v>
      </c>
      <c r="D7" s="32"/>
      <c r="E7" s="32">
        <f>(ROUNDDOWN((ROUNDDOWN(ROUNDDOWN(65*($B$3/100),0)/($D$3/100),0))*($F$3/10),0))</f>
        <v>65</v>
      </c>
      <c r="F7" s="32"/>
      <c r="G7" s="32">
        <f>(ROUNDDOWN((ROUNDDOWN(ROUNDDOWN(35*($B$3/100),0)/($D$3/100),0))*($F$3/10),0))</f>
        <v>35</v>
      </c>
      <c r="H7" s="32"/>
      <c r="I7" s="32">
        <f>(ROUNDDOWN((ROUNDDOWN(ROUNDDOWN(30*($B$3/100),0)/($D$3/100),0))*($F$3/10),0))</f>
        <v>30</v>
      </c>
      <c r="J7" s="32"/>
      <c r="K7" s="32">
        <f>(ROUNDDOWN((ROUNDDOWN(ROUNDDOWN(8*($B$3/100),0)/($D$3/100),0))*($F$3/10),0))</f>
        <v>8</v>
      </c>
      <c r="L7" s="32"/>
      <c r="M7" s="32">
        <f>(ROUNDDOWN((ROUNDDOWN(ROUNDDOWN(8*($B$3/100),0)/($D$3/100),0))*($F$3/10),0))</f>
        <v>8</v>
      </c>
      <c r="N7" s="32"/>
      <c r="O7" s="32">
        <f>(ROUNDDOWN((ROUNDDOWN(ROUNDDOWN(5*($B$3/100),0)/($D$3/100),0))*($F$3/10),0))</f>
        <v>5</v>
      </c>
      <c r="P7" s="32"/>
      <c r="Q7" s="32">
        <f>(ROUNDDOWN((ROUNDDOWN(ROUNDDOWN(1*($B$3/100),0)/($D$3/100),0))*($F$3/10),0))</f>
        <v>1</v>
      </c>
      <c r="R7" s="32"/>
      <c r="S7" s="32">
        <f>(ROUNDDOWN((ROUNDDOWN(ROUNDDOWN(45*($B$3/100),0)/($D$3/100),0))*($F$3/10),0))</f>
        <v>45</v>
      </c>
      <c r="T7" s="32"/>
      <c r="U7" s="32">
        <f>(ROUNDDOWN((ROUNDDOWN(ROUNDDOWN(25*($B$3/100),0)/($D$3/100),0))*($F$3/10),0))</f>
        <v>25</v>
      </c>
      <c r="V7" s="32"/>
      <c r="W7" s="32">
        <f>(ROUNDDOWN((ROUNDDOWN(ROUNDDOWN(55*($B$3/100),0)/($D$3/100),0))*($F$3/10),0))</f>
        <v>55</v>
      </c>
      <c r="X7" s="32"/>
      <c r="Y7" s="32">
        <f>(ROUNDDOWN((ROUNDDOWN(ROUNDDOWN(55*($B$3/100),0)/($D$3/100),0))*($F$3/10),0))</f>
        <v>55</v>
      </c>
      <c r="Z7" s="32"/>
      <c r="AA7" s="32">
        <f>(ROUNDDOWN((ROUNDDOWN(ROUNDDOWN(45*($B$3/100),0)/($D$3/100),0))*($F$3/10),0))</f>
        <v>45</v>
      </c>
      <c r="AB7" s="103"/>
      <c r="AC7" s="103"/>
      <c r="AD7" s="103"/>
      <c r="AE7" s="103"/>
      <c r="AF7" s="103"/>
      <c r="AG7" s="103"/>
      <c r="AH7" s="103"/>
      <c r="AI7" s="103"/>
      <c r="AJ7" s="8"/>
      <c r="AK7" s="39">
        <f>(ROUNDDOWN((ROUNDDOWN(ROUNDDOWN(18*($B$3/100),0)/($D$3/100),0))*($F$3/10),0))</f>
        <v>18</v>
      </c>
      <c r="AL7" s="8"/>
      <c r="AM7" s="37">
        <f>(ROUNDDOWN((ROUNDDOWN(ROUNDDOWN(35*($B$3/100),0)/($D$3/100),0))*($F$3/10),0))</f>
        <v>35</v>
      </c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45" t="s">
        <v>1</v>
      </c>
      <c r="BA7" s="45"/>
    </row>
    <row r="8" spans="1:53">
      <c r="A8" s="5" t="s">
        <v>2</v>
      </c>
      <c r="B8" s="8"/>
      <c r="C8" s="32">
        <f>(ROUNDDOWN((ROUNDDOWN(ROUNDDOWN(80*($B$3/100),0)/($D$3/100),0))*($F$3/10),0))</f>
        <v>80</v>
      </c>
      <c r="D8" s="32"/>
      <c r="E8" s="32">
        <f>(ROUNDDOWN((ROUNDDOWN(ROUNDDOWN(70*($B$3/100),0)/($D$3/100),0))*($F$3/10),0))</f>
        <v>70</v>
      </c>
      <c r="F8" s="32"/>
      <c r="G8" s="32">
        <f>(ROUNDDOWN((ROUNDDOWN(ROUNDDOWN(60*($B$3/100),0)/($D$3/100),0))*($F$3/10),0))</f>
        <v>60</v>
      </c>
      <c r="H8" s="32"/>
      <c r="I8" s="32">
        <f>(ROUNDDOWN((ROUNDDOWN(ROUNDDOWN(50*($B$3/100),0)/($D$3/100),0))*($F$3/10),0))</f>
        <v>50</v>
      </c>
      <c r="J8" s="32"/>
      <c r="K8" s="32">
        <f>(ROUNDDOWN((ROUNDDOWN(ROUNDDOWN(45*($B$3/100),0)/($D$3/100),0))*($F$3/10),0))</f>
        <v>45</v>
      </c>
      <c r="L8" s="32"/>
      <c r="M8" s="32">
        <f>(ROUNDDOWN((ROUNDDOWN(ROUNDDOWN(10*($B$3/100),0)/($D$3/100),0))*($F$3/10),0))</f>
        <v>10</v>
      </c>
      <c r="N8" s="32"/>
      <c r="O8" s="32">
        <f>(ROUNDDOWN((ROUNDDOWN(ROUNDDOWN(5*($B$3/100),0)/($D$3/100),0))*($F$3/10),0))</f>
        <v>5</v>
      </c>
      <c r="P8" s="32"/>
      <c r="Q8" s="32">
        <f>(ROUNDDOWN((ROUNDDOWN(ROUNDDOWN(1*($B$3/100),0)/($D$3/100),0))*($F$3/10),0))</f>
        <v>1</v>
      </c>
      <c r="R8" s="32"/>
      <c r="S8" s="32">
        <f>(ROUNDDOWN((ROUNDDOWN(ROUNDDOWN(45*($B$3/100),0)/($D$3/100),0))*($F$3/10),0))</f>
        <v>45</v>
      </c>
      <c r="T8" s="32"/>
      <c r="U8" s="32">
        <f>(ROUNDDOWN((ROUNDDOWN(ROUNDDOWN(25*($B$3/100),0)/($D$3/100),0))*($F$3/10),0))</f>
        <v>25</v>
      </c>
      <c r="V8" s="32"/>
      <c r="W8" s="32">
        <f>(ROUNDDOWN((ROUNDDOWN(ROUNDDOWN(55*($B$3/100),0)/($D$3/100),0))*($F$3/10),0))</f>
        <v>55</v>
      </c>
      <c r="X8" s="32"/>
      <c r="Y8" s="32">
        <f>(ROUNDDOWN((ROUNDDOWN(ROUNDDOWN(55*($B$3/100),0)/($D$3/100),0))*($F$3/10),0))</f>
        <v>55</v>
      </c>
      <c r="Z8" s="32"/>
      <c r="AA8" s="32">
        <f>(ROUNDDOWN((ROUNDDOWN(ROUNDDOWN(45*($B$3/100),0)/($D$3/100),0))*($F$3/10),0))</f>
        <v>45</v>
      </c>
      <c r="AB8" s="103"/>
      <c r="AC8" s="103"/>
      <c r="AD8" s="103"/>
      <c r="AE8" s="103"/>
      <c r="AF8" s="103"/>
      <c r="AG8" s="103"/>
      <c r="AH8" s="103"/>
      <c r="AI8" s="103"/>
      <c r="AJ8" s="8"/>
      <c r="AK8" s="39">
        <f>(ROUNDDOWN((ROUNDDOWN(ROUNDDOWN(18*($B$3/100),0)/($D$3/100),0))*($F$3/10),0))</f>
        <v>18</v>
      </c>
      <c r="AL8" s="8"/>
      <c r="AM8" s="37">
        <f>(ROUNDDOWN((ROUNDDOWN(ROUNDDOWN(35*($B$3/100),0)/($D$3/100),0))*($F$3/10),0))</f>
        <v>35</v>
      </c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45" t="s">
        <v>2</v>
      </c>
      <c r="BA8" s="45"/>
    </row>
    <row r="9" spans="1:53" s="33" customFormat="1">
      <c r="A9" s="34" t="s">
        <v>85</v>
      </c>
      <c r="B9" s="100">
        <f>(ROUNDDOWN((ROUNDDOWN(ROUNDDOWN(105*($B$3/100),0)/($D$3/100),0))*($F$3/10),0))</f>
        <v>105</v>
      </c>
      <c r="C9" s="101"/>
      <c r="D9" s="100">
        <f>(ROUNDDOWN((ROUNDDOWN(ROUNDDOWN(105*($B$3/100),0)/($D$3/100),0))*($F$3/10),0))</f>
        <v>105</v>
      </c>
      <c r="E9" s="101"/>
      <c r="F9" s="100">
        <f>(ROUNDDOWN((ROUNDDOWN(ROUNDDOWN(60*($B$3/100),0)/($D$3/100),0))*($F$3/10),0))</f>
        <v>60</v>
      </c>
      <c r="G9" s="101"/>
      <c r="H9" s="100">
        <f>(ROUNDDOWN((ROUNDDOWN(ROUNDDOWN(50*($B$3/100),0)/($D$3/100),0))*($F$3/10),0))</f>
        <v>50</v>
      </c>
      <c r="I9" s="101"/>
      <c r="J9" s="100">
        <f>(ROUNDDOWN((ROUNDDOWN(ROUNDDOWN(45*($B$3/100),0)/($D$3/100),0))*($F$3/10),0))</f>
        <v>45</v>
      </c>
      <c r="K9" s="101"/>
      <c r="L9" s="100">
        <f>(ROUNDDOWN((ROUNDDOWN(ROUNDDOWN(15*($B$3/100),0)/($D$3/100),0))*($F$3/10),0))</f>
        <v>15</v>
      </c>
      <c r="M9" s="101"/>
      <c r="N9" s="100">
        <f>(ROUNDDOWN((ROUNDDOWN(ROUNDDOWN(10*($B$3/100),0)/($D$3/100),0))*($F$3/10),0))</f>
        <v>10</v>
      </c>
      <c r="O9" s="101"/>
      <c r="P9" s="100">
        <f>(ROUNDDOWN((ROUNDDOWN(ROUNDDOWN(5*($B$3/100),0)/($D$3/100),0))*($F$3/10),0))</f>
        <v>5</v>
      </c>
      <c r="Q9" s="101"/>
      <c r="R9" s="100">
        <f>(ROUNDDOWN((ROUNDDOWN(ROUNDDOWN(50*($B$3/100),0)/($D$3/100),0))*($F$3/10),0))</f>
        <v>50</v>
      </c>
      <c r="S9" s="101"/>
      <c r="T9" s="100">
        <f>(ROUNDDOWN((ROUNDDOWN(ROUNDDOWN(25*($B$3/100),0)/($D$3/100),0))*($F$3/10),0))</f>
        <v>25</v>
      </c>
      <c r="U9" s="101"/>
      <c r="V9" s="100">
        <f>(ROUNDDOWN((ROUNDDOWN(ROUNDDOWN(55*($B$3/100),0)/($D$3/100),0))*($F$3/10),0))</f>
        <v>55</v>
      </c>
      <c r="W9" s="101"/>
      <c r="X9" s="100">
        <f>(ROUNDDOWN((ROUNDDOWN(ROUNDDOWN(55*($B$3/100),0)/($D$3/100),0))*($F$3/10),0))</f>
        <v>55</v>
      </c>
      <c r="Y9" s="101"/>
      <c r="Z9" s="100">
        <f>(ROUNDDOWN((ROUNDDOWN(ROUNDDOWN(50*($B$3/100),0)/($D$3/100),0))*($F$3/10),0))</f>
        <v>50</v>
      </c>
      <c r="AA9" s="101"/>
      <c r="AB9" s="100">
        <f>(ROUNDDOWN((ROUNDDOWN(ROUNDDOWN(70*($B$3/100),0)/($D$3/100),0))*($F$3/10),0))</f>
        <v>70</v>
      </c>
      <c r="AC9" s="101"/>
      <c r="AD9" s="100">
        <f>(ROUNDDOWN((ROUNDDOWN(ROUNDDOWN(70*($B$3/100),0)/($D$3/100),0))*($F$3/10),0))</f>
        <v>70</v>
      </c>
      <c r="AE9" s="101"/>
      <c r="AF9" s="100">
        <f>(ROUNDDOWN((ROUNDDOWN(ROUNDDOWN(75*($B$3/100),0)/($D$3/100),0))*($F$3/10),0))</f>
        <v>75</v>
      </c>
      <c r="AG9" s="101"/>
      <c r="AH9" s="100">
        <f>(ROUNDDOWN((ROUNDDOWN(ROUNDDOWN(75*($B$3/100),0)/($D$3/100),0))*($F$3/10),0))</f>
        <v>75</v>
      </c>
      <c r="AI9" s="101"/>
      <c r="AJ9" s="100">
        <f>(ROUNDDOWN((ROUNDDOWN(ROUNDDOWN(105*($B$3/100),0)/($D$3/100),0))*($F$3/10),0))</f>
        <v>105</v>
      </c>
      <c r="AK9" s="101"/>
      <c r="AL9" s="100">
        <f>(ROUNDDOWN((ROUNDDOWN(ROUNDDOWN(120*($B$3/100),0)/($D$3/100),0))*($F$3/10),0))</f>
        <v>120</v>
      </c>
      <c r="AM9" s="101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47" t="s">
        <v>85</v>
      </c>
      <c r="BA9" s="47"/>
    </row>
    <row r="10" spans="1:53">
      <c r="A10" s="5" t="s">
        <v>3</v>
      </c>
      <c r="B10" s="8"/>
      <c r="C10" s="11">
        <f>(ROUNDDOWN((ROUNDDOWN(ROUNDDOWN(75*($B$3/100),0)/($D$3/100),0))*($F$3/10),0))</f>
        <v>75</v>
      </c>
      <c r="D10" s="31"/>
      <c r="E10" s="31">
        <f>(ROUNDDOWN((ROUNDDOWN(ROUNDDOWN(70*($B$3/100),0)/($D$3/100),0))*($F$3/10),0))</f>
        <v>70</v>
      </c>
      <c r="F10" s="31">
        <f>(ROUNDDOWN((ROUNDDOWN(ROUNDDOWN(85*($B$3/100),0)/($D$3/100),0))*($F$3/10),0))</f>
        <v>85</v>
      </c>
      <c r="G10" s="31">
        <f>(ROUNDDOWN((ROUNDDOWN(ROUNDDOWN(40*($B$3/100),0)/($D$3/100),0))*($F$3/10),0))</f>
        <v>40</v>
      </c>
      <c r="H10" s="31">
        <f>(ROUNDDOWN((ROUNDDOWN(ROUNDDOWN(80*($B$3/100),0)/($D$3/100),0))*($F$3/10),0))</f>
        <v>80</v>
      </c>
      <c r="I10" s="31">
        <f>(ROUNDDOWN((ROUNDDOWN(ROUNDDOWN(35*($B$3/100),0)/($D$3/100),0))*($F$3/10),0))</f>
        <v>35</v>
      </c>
      <c r="J10" s="31">
        <f>(ROUNDDOWN((ROUNDDOWN(ROUNDDOWN(75*($B$3/100),0)/($D$3/100),0))*($F$3/10),0))</f>
        <v>75</v>
      </c>
      <c r="K10" s="31">
        <f>(ROUNDDOWN((ROUNDDOWN(ROUNDDOWN(8*($B$3/100),0)/($D$3/100),0))*($F$3/10),0))</f>
        <v>8</v>
      </c>
      <c r="L10" s="31">
        <f>(ROUNDDOWN((ROUNDDOWN(ROUNDDOWN(55*($B$3/100),0)/($D$3/100),0))*($F$3/10),0))</f>
        <v>55</v>
      </c>
      <c r="M10" s="31">
        <f>(ROUNDDOWN((ROUNDDOWN(ROUNDDOWN(8*($B$3/100),0)/($D$3/100),0))*($F$3/10),0))</f>
        <v>8</v>
      </c>
      <c r="N10" s="31">
        <f>(ROUNDDOWN((ROUNDDOWN(ROUNDDOWN(35*($B$3/100),0)/($D$3/100),0))*($F$3/10),0))</f>
        <v>35</v>
      </c>
      <c r="O10" s="31">
        <f>(ROUNDDOWN((ROUNDDOWN(ROUNDDOWN(5*($B$3/100),0)/($D$3/100),0))*($F$3/10),0))</f>
        <v>5</v>
      </c>
      <c r="P10" s="31">
        <f>(ROUNDDOWN((ROUNDDOWN(ROUNDDOWN(20*($B$3/100),0)/($D$3/100),0))*($F$3/10),0))</f>
        <v>20</v>
      </c>
      <c r="Q10" s="31">
        <f>(ROUNDDOWN((ROUNDDOWN(ROUNDDOWN(1*($B$3/100),0)/($D$3/100),0))*($F$3/10),0))</f>
        <v>1</v>
      </c>
      <c r="R10" s="31">
        <f>(ROUNDDOWN((ROUNDDOWN(ROUNDDOWN(70*($B$3/100),0)/($D$3/100),0))*($F$3/10),0))</f>
        <v>70</v>
      </c>
      <c r="S10" s="31">
        <f>(ROUNDDOWN((ROUNDDOWN(ROUNDDOWN(45*($B$3/100),0)/($D$3/100),0))*($F$3/10),0))</f>
        <v>45</v>
      </c>
      <c r="T10" s="31">
        <f>(ROUNDDOWN((ROUNDDOWN(ROUNDDOWN(30*($B$3/100),0)/($D$3/100),0))*($F$3/10),0))</f>
        <v>30</v>
      </c>
      <c r="U10" s="31">
        <f>(ROUNDDOWN((ROUNDDOWN(ROUNDDOWN(1*($B$3/100),0)/($D$3/100),0))*($F$3/10),0))</f>
        <v>1</v>
      </c>
      <c r="V10" s="31">
        <f>(ROUNDDOWN((ROUNDDOWN(ROUNDDOWN(85*($B$3/100),0)/($D$3/100),0))*($F$3/10),0))</f>
        <v>85</v>
      </c>
      <c r="W10" s="31">
        <f>(ROUNDDOWN((ROUNDDOWN(ROUNDDOWN(55*($B$3/100),0)/($D$3/100),0))*($F$3/10),0))</f>
        <v>55</v>
      </c>
      <c r="X10" s="31">
        <f>(ROUNDDOWN((ROUNDDOWN(ROUNDDOWN(85*($B$3/100),0)/($D$3/100),0))*($F$3/10),0))</f>
        <v>85</v>
      </c>
      <c r="Y10" s="31">
        <f>(ROUNDDOWN((ROUNDDOWN(ROUNDDOWN(55*($B$3/100),0)/($D$3/100),0))*($F$3/10),0))</f>
        <v>55</v>
      </c>
      <c r="Z10" s="31">
        <f>(ROUNDDOWN((ROUNDDOWN(ROUNDDOWN(75*($B$3/100),0)/($D$3/100),0))*($F$3/10),0))</f>
        <v>75</v>
      </c>
      <c r="AA10" s="31">
        <f>(ROUNDDOWN((ROUNDDOWN(ROUNDDOWN(45*($B$3/100),0)/($D$3/100),0))*($F$3/10),0))</f>
        <v>45</v>
      </c>
      <c r="AB10" s="103"/>
      <c r="AC10" s="103"/>
      <c r="AD10" s="103"/>
      <c r="AE10" s="103"/>
      <c r="AF10" s="103"/>
      <c r="AG10" s="103"/>
      <c r="AH10" s="103"/>
      <c r="AI10" s="103"/>
      <c r="AJ10" s="8"/>
      <c r="AK10" s="39">
        <f>(ROUNDDOWN((ROUNDDOWN(ROUNDDOWN(18*($B$3/100),0)/($D$3/100),0))*($F$3/10),0))</f>
        <v>18</v>
      </c>
      <c r="AL10" s="8"/>
      <c r="AM10" s="37">
        <f>(ROUNDDOWN((ROUNDDOWN(ROUNDDOWN(40*($B$3/100),0)/($D$3/100),0))*($F$3/10),0))</f>
        <v>40</v>
      </c>
      <c r="AN10" s="35">
        <f>(ROUNDDOWN((ROUNDDOWN(ROUNDDOWN(55*($B$3/100),0)/($D$3/100),0))*($F$3/10),0))</f>
        <v>55</v>
      </c>
      <c r="AO10" s="8"/>
      <c r="AP10" s="39">
        <f>(ROUNDDOWN((ROUNDDOWN(ROUNDDOWN(9*($B$3/100),0)/($D$3/100),0))*($F$3/10),0))</f>
        <v>9</v>
      </c>
      <c r="AQ10" s="8"/>
      <c r="AR10" s="13">
        <f>(ROUNDDOWN((ROUNDDOWN(ROUNDDOWN(9*($B$3/100),0)/($D$3/100),0))*($F$3/10),0))</f>
        <v>9</v>
      </c>
      <c r="AS10" s="14"/>
      <c r="AT10" s="39">
        <f>(ROUNDDOWN((ROUNDDOWN(ROUNDDOWN(8*($B$3/100),0)/($D$3/100),0))*($F$3/10),0))</f>
        <v>8</v>
      </c>
      <c r="AU10" s="8"/>
      <c r="AV10" s="39">
        <f>(ROUNDDOWN((ROUNDDOWN(ROUNDDOWN(8*($B$3/100),0)/($D$3/100),0))*($F$3/10),0))</f>
        <v>8</v>
      </c>
      <c r="AW10" s="8"/>
      <c r="AX10" s="38">
        <f>(ROUNDDOWN((ROUNDDOWN(ROUNDDOWN(18*($B$3/100),0)/($D$3/100),0))*($F$3/10),0))</f>
        <v>18</v>
      </c>
      <c r="AY10" s="8"/>
      <c r="AZ10" s="45" t="s">
        <v>3</v>
      </c>
      <c r="BA10" s="45"/>
    </row>
    <row r="11" spans="1:53">
      <c r="A11" s="5" t="s">
        <v>4</v>
      </c>
      <c r="B11" s="8"/>
      <c r="C11" s="11">
        <f>(ROUNDDOWN((ROUNDDOWN(ROUNDDOWN(90*($B$3/100),0)/($D$3/100),0))*($F$3/10),0))</f>
        <v>90</v>
      </c>
      <c r="D11" s="31"/>
      <c r="E11" s="31">
        <f>(ROUNDDOWN((ROUNDDOWN(ROUNDDOWN(80*($B$3/100),0)/($D$3/100),0))*($F$3/10),0))</f>
        <v>80</v>
      </c>
      <c r="F11" s="31">
        <f>(ROUNDDOWN((ROUNDDOWN(ROUNDDOWN(95*($B$3/100),0)/($D$3/100),0))*($F$3/10),0))</f>
        <v>95</v>
      </c>
      <c r="G11" s="31">
        <f>(ROUNDDOWN((ROUNDDOWN(ROUNDDOWN(40*($B$3/100),0)/($D$3/100),0))*($F$3/10),0))</f>
        <v>40</v>
      </c>
      <c r="H11" s="31">
        <f>(ROUNDDOWN((ROUNDDOWN(ROUNDDOWN(90*($B$3/100),0)/($D$3/100),0))*($F$3/10),0))</f>
        <v>90</v>
      </c>
      <c r="I11" s="31">
        <f>(ROUNDDOWN((ROUNDDOWN(ROUNDDOWN(35*($B$3/100),0)/($D$3/100),0))*($F$3/10),0))</f>
        <v>35</v>
      </c>
      <c r="J11" s="31">
        <f>(ROUNDDOWN((ROUNDDOWN(ROUNDDOWN(90*($B$3/100),0)/($D$3/100),0))*($F$3/10),0))</f>
        <v>90</v>
      </c>
      <c r="K11" s="31">
        <f>(ROUNDDOWN((ROUNDDOWN(ROUNDDOWN(8*($B$3/100),0)/($D$3/100),0))*($F$3/10),0))</f>
        <v>8</v>
      </c>
      <c r="L11" s="31">
        <f>(ROUNDDOWN((ROUNDDOWN(ROUNDDOWN(70*($B$3/100),0)/($D$3/100),0))*($F$3/10),0))</f>
        <v>70</v>
      </c>
      <c r="M11" s="31">
        <f>(ROUNDDOWN((ROUNDDOWN(ROUNDDOWN(8*($B$3/100),0)/($D$3/100),0))*($F$3/10),0))</f>
        <v>8</v>
      </c>
      <c r="N11" s="31">
        <f>(ROUNDDOWN((ROUNDDOWN(ROUNDDOWN(55*($B$3/100),0)/($D$3/100),0))*($F$3/10),0))</f>
        <v>55</v>
      </c>
      <c r="O11" s="31">
        <f>(ROUNDDOWN((ROUNDDOWN(ROUNDDOWN(5*($B$3/100),0)/($D$3/100),0))*($F$3/10),0))</f>
        <v>5</v>
      </c>
      <c r="P11" s="31">
        <f>(ROUNDDOWN((ROUNDDOWN(ROUNDDOWN(35*($B$3/100),0)/($D$3/100),0))*($F$3/10),0))</f>
        <v>35</v>
      </c>
      <c r="Q11" s="31">
        <f>(ROUNDDOWN((ROUNDDOWN(ROUNDDOWN(1*($B$3/100),0)/($D$3/100),0))*($F$3/10),0))</f>
        <v>1</v>
      </c>
      <c r="R11" s="31">
        <f>(ROUNDDOWN((ROUNDDOWN(ROUNDDOWN(85*($B$3/100),0)/($D$3/100),0))*($F$3/10),0))</f>
        <v>85</v>
      </c>
      <c r="S11" s="31">
        <f>(ROUNDDOWN((ROUNDDOWN(ROUNDDOWN(45*($B$3/100),0)/($D$3/100),0))*($F$3/10),0))</f>
        <v>45</v>
      </c>
      <c r="T11" s="31">
        <f>(ROUNDDOWN((ROUNDDOWN(ROUNDDOWN(35*($B$3/100),0)/($D$3/100),0))*($F$3/10),0))</f>
        <v>35</v>
      </c>
      <c r="U11" s="31">
        <f>(ROUNDDOWN((ROUNDDOWN(ROUNDDOWN(1*($B$3/100),0)/($D$3/100),0))*($F$3/10),0))</f>
        <v>1</v>
      </c>
      <c r="V11" s="31">
        <f>(ROUNDDOWN((ROUNDDOWN(ROUNDDOWN(90*($B$3/100),0)/($D$3/100),0))*($F$3/10),0))</f>
        <v>90</v>
      </c>
      <c r="W11" s="31">
        <f>(ROUNDDOWN((ROUNDDOWN(ROUNDDOWN(60*($B$3/100),0)/($D$3/100),0))*($F$3/10),0))</f>
        <v>60</v>
      </c>
      <c r="X11" s="31">
        <f>(ROUNDDOWN((ROUNDDOWN(ROUNDDOWN(90*($B$3/100),0)/($D$3/100),0))*($F$3/10),0))</f>
        <v>90</v>
      </c>
      <c r="Y11" s="31">
        <f>(ROUNDDOWN((ROUNDDOWN(ROUNDDOWN(60*($B$3/100),0)/($D$3/100),0))*($F$3/10),0))</f>
        <v>60</v>
      </c>
      <c r="Z11" s="31">
        <f>(ROUNDDOWN((ROUNDDOWN(ROUNDDOWN(90*($B$3/100),0)/($D$3/100),0))*($F$3/10),0))</f>
        <v>90</v>
      </c>
      <c r="AA11" s="31">
        <f>(ROUNDDOWN((ROUNDDOWN(ROUNDDOWN(45*($B$3/100),0)/($D$3/100),0))*($F$3/10),0))</f>
        <v>45</v>
      </c>
      <c r="AB11" s="103"/>
      <c r="AC11" s="103"/>
      <c r="AD11" s="103"/>
      <c r="AE11" s="103"/>
      <c r="AF11" s="103"/>
      <c r="AG11" s="103"/>
      <c r="AH11" s="103"/>
      <c r="AI11" s="103"/>
      <c r="AJ11" s="8"/>
      <c r="AK11" s="38">
        <f>(ROUNDDOWN((ROUNDDOWN(ROUNDDOWN(24*($B$3/100),0)/($D$3/100),0))*($F$3/10),0))</f>
        <v>24</v>
      </c>
      <c r="AL11" s="8"/>
      <c r="AM11" s="37">
        <f>(ROUNDDOWN((ROUNDDOWN(ROUNDDOWN(40*($B$3/100),0)/($D$3/100),0))*($F$3/10),0))</f>
        <v>40</v>
      </c>
      <c r="AN11" s="35">
        <f>(ROUNDDOWN((ROUNDDOWN(ROUNDDOWN(55*($B$3/100),0)/($D$3/100),0))*($F$3/10),0))</f>
        <v>55</v>
      </c>
      <c r="AO11" s="8"/>
      <c r="AP11" s="39">
        <f>(ROUNDDOWN((ROUNDDOWN(ROUNDDOWN(12*($B$3/100),0)/($D$3/100),0))*($F$3/10),0))</f>
        <v>12</v>
      </c>
      <c r="AQ11" s="8"/>
      <c r="AR11" s="36">
        <f>(ROUNDDOWN((ROUNDDOWN(ROUNDDOWN(12*($B$3/100),0)/($D$3/100),0))*($F$3/10),0))</f>
        <v>12</v>
      </c>
      <c r="AS11" s="14"/>
      <c r="AT11" s="39">
        <f>(ROUNDDOWN((ROUNDDOWN(ROUNDDOWN(10*($B$3/100),0)/($D$3/100),0))*($F$3/10),0))</f>
        <v>10</v>
      </c>
      <c r="AU11" s="8"/>
      <c r="AV11" s="39">
        <f>(ROUNDDOWN((ROUNDDOWN(ROUNDDOWN(10*($B$3/100),0)/($D$3/100),0))*($F$3/10),0))</f>
        <v>10</v>
      </c>
      <c r="AW11" s="8"/>
      <c r="AX11" s="38">
        <f>(ROUNDDOWN((ROUNDDOWN(ROUNDDOWN(22*($B$3/100),0)/($D$3/100),0))*($F$3/10),0))</f>
        <v>22</v>
      </c>
      <c r="AY11" s="8"/>
      <c r="AZ11" s="45" t="s">
        <v>4</v>
      </c>
      <c r="BA11" s="45"/>
    </row>
    <row r="12" spans="1:53">
      <c r="A12" s="5" t="s">
        <v>5</v>
      </c>
      <c r="B12" s="8"/>
      <c r="C12" s="11">
        <f>(ROUNDDOWN((ROUNDDOWN(ROUNDDOWN(105*($B$3/100),0)/($D$3/100),0))*($F$3/10),0))</f>
        <v>105</v>
      </c>
      <c r="D12" s="31"/>
      <c r="E12" s="31">
        <f>(ROUNDDOWN((ROUNDDOWN(ROUNDDOWN(95*($B$3/100),0)/($D$3/100),0))*($F$3/10),0))</f>
        <v>95</v>
      </c>
      <c r="F12" s="31">
        <f t="shared" ref="F12:Z12" si="0">(ROUNDDOWN((ROUNDDOWN(ROUNDDOWN(105*($B$3/100),0)/($D$3/100),0))*($F$3/10),0))</f>
        <v>105</v>
      </c>
      <c r="G12" s="31">
        <f>(ROUNDDOWN((ROUNDDOWN(ROUNDDOWN(45*($B$3/100),0)/($D$3/100),0))*($F$3/10),0))</f>
        <v>45</v>
      </c>
      <c r="H12" s="31">
        <f t="shared" si="0"/>
        <v>105</v>
      </c>
      <c r="I12" s="31">
        <f>(ROUNDDOWN((ROUNDDOWN(ROUNDDOWN(40*($B$3/100),0)/($D$3/100),0))*($F$3/10),0))</f>
        <v>40</v>
      </c>
      <c r="J12" s="31">
        <f t="shared" si="0"/>
        <v>105</v>
      </c>
      <c r="K12" s="31">
        <f>(ROUNDDOWN((ROUNDDOWN(ROUNDDOWN(10*($B$3/100),0)/($D$3/100),0))*($F$3/10),0))</f>
        <v>10</v>
      </c>
      <c r="L12" s="31">
        <f>(ROUNDDOWN((ROUNDDOWN(ROUNDDOWN(85*($B$3/100),0)/($D$3/100),0))*($F$3/10),0))</f>
        <v>85</v>
      </c>
      <c r="M12" s="31">
        <f>(ROUNDDOWN((ROUNDDOWN(ROUNDDOWN(10*($B$3/100),0)/($D$3/100),0))*($F$3/10),0))</f>
        <v>10</v>
      </c>
      <c r="N12" s="31">
        <f>(ROUNDDOWN((ROUNDDOWN(ROUNDDOWN(75*($B$3/100),0)/($D$3/100),0))*($F$3/10),0))</f>
        <v>75</v>
      </c>
      <c r="O12" s="31">
        <f>(ROUNDDOWN((ROUNDDOWN(ROUNDDOWN(10*($B$3/100),0)/($D$3/100),0))*($F$3/10),0))</f>
        <v>10</v>
      </c>
      <c r="P12" s="31">
        <f>(ROUNDDOWN((ROUNDDOWN(ROUNDDOWN(55*($B$3/100),0)/($D$3/100),0))*($F$3/10),0))</f>
        <v>55</v>
      </c>
      <c r="Q12" s="31">
        <f>(ROUNDDOWN((ROUNDDOWN(ROUNDDOWN(10*($B$3/100),0)/($D$3/100),0))*($F$3/10),0))</f>
        <v>10</v>
      </c>
      <c r="R12" s="31">
        <f t="shared" si="0"/>
        <v>105</v>
      </c>
      <c r="S12" s="31">
        <f>(ROUNDDOWN((ROUNDDOWN(ROUNDDOWN(45*($B$3/100),0)/($D$3/100),0))*($F$3/10),0))</f>
        <v>45</v>
      </c>
      <c r="T12" s="31">
        <f>(ROUNDDOWN((ROUNDDOWN(ROUNDDOWN(40*($B$3/100),0)/($D$3/100),0))*($F$3/10),0))</f>
        <v>40</v>
      </c>
      <c r="U12" s="31">
        <f>(ROUNDDOWN((ROUNDDOWN(ROUNDDOWN(1*($B$3/100),0)/($D$3/100),0))*($F$3/10),0))</f>
        <v>1</v>
      </c>
      <c r="V12" s="31">
        <f t="shared" si="0"/>
        <v>105</v>
      </c>
      <c r="W12" s="31">
        <f>(ROUNDDOWN((ROUNDDOWN(ROUNDDOWN(65*($B$3/100),0)/($D$3/100),0))*($F$3/10),0))</f>
        <v>65</v>
      </c>
      <c r="X12" s="31">
        <f t="shared" si="0"/>
        <v>105</v>
      </c>
      <c r="Y12" s="31">
        <f>(ROUNDDOWN((ROUNDDOWN(ROUNDDOWN(65*($B$3/100),0)/($D$3/100),0))*($F$3/10),0))</f>
        <v>65</v>
      </c>
      <c r="Z12" s="31">
        <f t="shared" si="0"/>
        <v>105</v>
      </c>
      <c r="AA12" s="31">
        <f>(ROUNDDOWN((ROUNDDOWN(ROUNDDOWN(45*($B$3/100),0)/($D$3/100),0))*($F$3/10),0))</f>
        <v>45</v>
      </c>
      <c r="AB12" s="103"/>
      <c r="AC12" s="103"/>
      <c r="AD12" s="103"/>
      <c r="AE12" s="103"/>
      <c r="AF12" s="103"/>
      <c r="AG12" s="103"/>
      <c r="AH12" s="103"/>
      <c r="AI12" s="103"/>
      <c r="AJ12" s="8"/>
      <c r="AK12" s="37">
        <f>(ROUNDDOWN((ROUNDDOWN(ROUNDDOWN(35*($B$3/100),0)/($D$3/100),0))*($F$3/10),0))</f>
        <v>35</v>
      </c>
      <c r="AL12" s="8"/>
      <c r="AM12" s="37">
        <f>(ROUNDDOWN((ROUNDDOWN(ROUNDDOWN(45*($B$3/100),0)/($D$3/100),0))*($F$3/10),0))</f>
        <v>45</v>
      </c>
      <c r="AN12" s="35">
        <f>(ROUNDDOWN((ROUNDDOWN(ROUNDDOWN(65*($B$3/100),0)/($D$3/100),0))*($F$3/10),0))</f>
        <v>65</v>
      </c>
      <c r="AO12" s="8"/>
      <c r="AP12" s="39">
        <f>(ROUNDDOWN((ROUNDDOWN(ROUNDDOWN(14*($B$3/100),0)/($D$3/100),0))*($F$3/10),0))</f>
        <v>14</v>
      </c>
      <c r="AQ12" s="8"/>
      <c r="AR12" s="36">
        <f>(ROUNDDOWN((ROUNDDOWN(ROUNDDOWN(14*($B$3/100),0)/($D$3/100),0))*($F$3/10),0))</f>
        <v>14</v>
      </c>
      <c r="AS12" s="14"/>
      <c r="AT12" s="39">
        <f>(ROUNDDOWN((ROUNDDOWN(ROUNDDOWN(12*($B$3/100),0)/($D$3/100),0))*($F$3/10),0))</f>
        <v>12</v>
      </c>
      <c r="AU12" s="8"/>
      <c r="AV12" s="39">
        <f>(ROUNDDOWN((ROUNDDOWN(ROUNDDOWN(12*($B$3/100),0)/($D$3/100),0))*($F$3/10),0))</f>
        <v>12</v>
      </c>
      <c r="AW12" s="8"/>
      <c r="AX12" s="38">
        <f>(ROUNDDOWN((ROUNDDOWN(ROUNDDOWN(28*($B$3/100),0)/($D$3/100),0))*($F$3/10),0))</f>
        <v>28</v>
      </c>
      <c r="AY12" s="8"/>
      <c r="AZ12" s="45" t="s">
        <v>5</v>
      </c>
      <c r="BA12" s="45"/>
    </row>
    <row r="13" spans="1:53">
      <c r="A13" s="5" t="s">
        <v>6</v>
      </c>
      <c r="B13" s="99">
        <f>(ROUNDDOWN((ROUNDDOWN(ROUNDDOWN(90*($B$3/100),0)/($D$3/100),0))*($F$3/10),0))</f>
        <v>90</v>
      </c>
      <c r="C13" s="99"/>
      <c r="D13" s="99">
        <f>(ROUNDDOWN((ROUNDDOWN(ROUNDDOWN(85*($B$3/100),0)/($D$3/100),0))*($F$3/10),0))</f>
        <v>85</v>
      </c>
      <c r="E13" s="99"/>
      <c r="F13" s="99">
        <f>(ROUNDDOWN((ROUNDDOWN(ROUNDDOWN(80*($B$3/100),0)/($D$3/100),0))*($F$3/10),0))</f>
        <v>80</v>
      </c>
      <c r="G13" s="99"/>
      <c r="H13" s="100">
        <f>(ROUNDDOWN((ROUNDDOWN(ROUNDDOWN(75*($B$3/100),0)/($D$3/100),0))*($F$3/10),0))</f>
        <v>75</v>
      </c>
      <c r="I13" s="101"/>
      <c r="J13" s="99">
        <f>(ROUNDDOWN((ROUNDDOWN(ROUNDDOWN(65*($B$3/100),0)/($D$3/100),0))*($F$3/10),0))</f>
        <v>65</v>
      </c>
      <c r="K13" s="99"/>
      <c r="L13" s="99">
        <f>(ROUNDDOWN((ROUNDDOWN(ROUNDDOWN(60*($B$3/100),0)/($D$3/100),0))*($F$3/10),0))</f>
        <v>60</v>
      </c>
      <c r="M13" s="99"/>
      <c r="N13" s="99">
        <f>(ROUNDDOWN((ROUNDDOWN(ROUNDDOWN(45*($B$3/100),0)/($D$3/100),0))*($F$3/10),0))</f>
        <v>45</v>
      </c>
      <c r="O13" s="99"/>
      <c r="P13" s="99">
        <f>(ROUNDDOWN((ROUNDDOWN(ROUNDDOWN(35*($B$3/100),0)/($D$3/100),0))*($F$3/10),0))</f>
        <v>35</v>
      </c>
      <c r="Q13" s="99"/>
      <c r="R13" s="99">
        <f>(ROUNDDOWN((ROUNDDOWN(ROUNDDOWN(75*($B$3/100),0)/($D$3/100),0))*($F$3/10),0))</f>
        <v>75</v>
      </c>
      <c r="S13" s="99"/>
      <c r="T13" s="100">
        <f>(ROUNDDOWN((ROUNDDOWN(ROUNDDOWN(55*($B$3/100),0)/($D$3/100),0))*($F$3/10),0))</f>
        <v>55</v>
      </c>
      <c r="U13" s="101"/>
      <c r="V13" s="99">
        <f>(ROUNDDOWN((ROUNDDOWN(ROUNDDOWN(80*($B$3/100),0)/($D$3/100),0))*($F$3/10),0))</f>
        <v>80</v>
      </c>
      <c r="W13" s="99"/>
      <c r="X13" s="99">
        <f>(ROUNDDOWN((ROUNDDOWN(ROUNDDOWN(80*($B$3/100),0)/($D$3/100),0))*($F$3/10),0))</f>
        <v>80</v>
      </c>
      <c r="Y13" s="99"/>
      <c r="Z13" s="99">
        <f>(ROUNDDOWN((ROUNDDOWN(ROUNDDOWN(70*($B$3/100),0)/($D$3/100),0))*($F$3/10),0))</f>
        <v>70</v>
      </c>
      <c r="AA13" s="99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99">
        <f>(ROUNDDOWN((ROUNDDOWN(ROUNDDOWN(100*($B$3/100),0)/($D$3/100),0))*($F$3/10),0))</f>
        <v>100</v>
      </c>
      <c r="AO13" s="99"/>
      <c r="AP13" s="99">
        <f>(ROUNDDOWN((ROUNDDOWN(ROUNDDOWN(55*($B$3/100),0)/($D$3/100),0))*($F$3/10),0))</f>
        <v>55</v>
      </c>
      <c r="AQ13" s="99"/>
      <c r="AR13" s="102">
        <f>(ROUNDDOWN((ROUNDDOWN(ROUNDDOWN(55*($B$3/100),0)/($D$3/100),0))*($F$3/10),0))</f>
        <v>55</v>
      </c>
      <c r="AS13" s="102"/>
      <c r="AT13" s="99">
        <f>(ROUNDDOWN((ROUNDDOWN(ROUNDDOWN(45*($B$3/100),0)/($D$3/100),0))*($F$3/10),0))</f>
        <v>45</v>
      </c>
      <c r="AU13" s="99"/>
      <c r="AV13" s="99">
        <f>(ROUNDDOWN((ROUNDDOWN(ROUNDDOWN(45*($B$3/100),0)/($D$3/100),0))*($F$3/10),0))</f>
        <v>45</v>
      </c>
      <c r="AW13" s="99"/>
      <c r="AX13" s="99">
        <f>(ROUNDDOWN((ROUNDDOWN(ROUNDDOWN(65*($B$3/100),0)/($D$3/100),0))*($F$3/10),0))</f>
        <v>65</v>
      </c>
      <c r="AY13" s="99"/>
      <c r="AZ13" s="45" t="s">
        <v>6</v>
      </c>
      <c r="BA13" s="45"/>
    </row>
    <row r="14" spans="1:53">
      <c r="A14" s="5" t="s">
        <v>86</v>
      </c>
      <c r="B14" s="99">
        <f>(ROUNDDOWN((ROUNDDOWN(ROUNDDOWN(75*($B$3/100),0)/($D$3/100),0))*($F$3/10),0))</f>
        <v>75</v>
      </c>
      <c r="C14" s="99"/>
      <c r="D14" s="99">
        <f>(ROUNDDOWN((ROUNDDOWN(ROUNDDOWN(65*($B$3/100),0)/($D$3/100),0))*($F$3/10),0))</f>
        <v>65</v>
      </c>
      <c r="E14" s="99"/>
      <c r="F14" s="99">
        <f>(ROUNDDOWN((ROUNDDOWN(ROUNDDOWN(75*($B$3/100),0)/($D$3/100),0))*($F$3/10),0))</f>
        <v>75</v>
      </c>
      <c r="G14" s="99"/>
      <c r="H14" s="100">
        <f>(ROUNDDOWN((ROUNDDOWN(ROUNDDOWN(75*($B$3/100),0)/($D$3/100),0))*($F$3/10),0))</f>
        <v>75</v>
      </c>
      <c r="I14" s="101"/>
      <c r="J14" s="99">
        <f>(ROUNDDOWN((ROUNDDOWN(ROUNDDOWN(75*($B$3/100),0)/($D$3/100),0))*($F$3/10),0))</f>
        <v>75</v>
      </c>
      <c r="K14" s="99"/>
      <c r="L14" s="99">
        <f>(ROUNDDOWN((ROUNDDOWN(ROUNDDOWN(75*($B$3/100),0)/($D$3/100),0))*($F$3/10),0))</f>
        <v>75</v>
      </c>
      <c r="M14" s="99"/>
      <c r="N14" s="99">
        <f>(ROUNDDOWN((ROUNDDOWN(ROUNDDOWN(65*($B$3/100),0)/($D$3/100),0))*($F$3/10),0))</f>
        <v>65</v>
      </c>
      <c r="O14" s="99"/>
      <c r="P14" s="99">
        <f>(ROUNDDOWN((ROUNDDOWN(ROUNDDOWN(55*($B$3/100),0)/($D$3/100),0))*($F$3/10),0))</f>
        <v>55</v>
      </c>
      <c r="Q14" s="99"/>
      <c r="R14" s="99">
        <f>(ROUNDDOWN((ROUNDDOWN(ROUNDDOWN(65*($B$3/100),0)/($D$3/100),0))*($F$3/10),0))</f>
        <v>65</v>
      </c>
      <c r="S14" s="99"/>
      <c r="T14" s="100">
        <f>(ROUNDDOWN((ROUNDDOWN(ROUNDDOWN(55*($B$3/100),0)/($D$3/100),0))*($F$3/10),0))</f>
        <v>55</v>
      </c>
      <c r="U14" s="101"/>
      <c r="V14" s="99">
        <f>(ROUNDDOWN((ROUNDDOWN(ROUNDDOWN(70*($B$3/100),0)/($D$3/100),0))*($F$3/10),0))</f>
        <v>70</v>
      </c>
      <c r="W14" s="99"/>
      <c r="X14" s="99">
        <f>(ROUNDDOWN((ROUNDDOWN(ROUNDDOWN(70*($B$3/100),0)/($D$3/100),0))*($F$3/10),0))</f>
        <v>70</v>
      </c>
      <c r="Y14" s="99"/>
      <c r="Z14" s="99">
        <f>(ROUNDDOWN((ROUNDDOWN(ROUNDDOWN(65*($B$3/100),0)/($D$3/100),0))*($F$3/10),0))</f>
        <v>65</v>
      </c>
      <c r="AA14" s="99"/>
      <c r="AB14" s="103"/>
      <c r="AC14" s="103"/>
      <c r="AD14" s="103"/>
      <c r="AE14" s="103"/>
      <c r="AF14" s="103"/>
      <c r="AG14" s="103"/>
      <c r="AH14" s="103"/>
      <c r="AI14" s="103"/>
      <c r="AJ14" s="99">
        <f>(ROUNDDOWN((ROUNDDOWN(ROUNDDOWN(45*($B$3/100),0)/($D$3/100),0))*($F$3/10),0))</f>
        <v>45</v>
      </c>
      <c r="AK14" s="99"/>
      <c r="AL14" s="99">
        <f>(ROUNDDOWN((ROUNDDOWN(ROUNDDOWN(55*($B$3/100),0)/($D$3/100),0))*($F$3/10),0))</f>
        <v>55</v>
      </c>
      <c r="AM14" s="99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45" t="s">
        <v>86</v>
      </c>
      <c r="BA14" s="45"/>
    </row>
    <row r="15" spans="1:53">
      <c r="A15" s="5" t="s">
        <v>7</v>
      </c>
      <c r="B15" s="99">
        <f>(ROUNDDOWN((ROUNDDOWN(ROUNDDOWN(95*($B$3/100),0)/($D$3/100),0))*($F$3/10),0))</f>
        <v>95</v>
      </c>
      <c r="C15" s="99"/>
      <c r="D15" s="99">
        <f>(ROUNDDOWN((ROUNDDOWN(ROUNDDOWN(90*($B$3/100),0)/($D$3/100),0))*($F$3/10),0))</f>
        <v>90</v>
      </c>
      <c r="E15" s="99"/>
      <c r="F15" s="99">
        <f>(ROUNDDOWN((ROUNDDOWN(ROUNDDOWN(90*($B$3/100),0)/($D$3/100),0))*($F$3/10),0))</f>
        <v>90</v>
      </c>
      <c r="G15" s="99"/>
      <c r="H15" s="100">
        <f>(ROUNDDOWN((ROUNDDOWN(ROUNDDOWN(85*($B$3/100),0)/($D$3/100),0))*($F$3/10),0))</f>
        <v>85</v>
      </c>
      <c r="I15" s="101"/>
      <c r="J15" s="99">
        <f>(ROUNDDOWN((ROUNDDOWN(ROUNDDOWN(75*($B$3/100),0)/($D$3/100),0))*($F$3/10),0))</f>
        <v>75</v>
      </c>
      <c r="K15" s="99"/>
      <c r="L15" s="99">
        <f>(ROUNDDOWN((ROUNDDOWN(ROUNDDOWN(70*($B$3/100),0)/($D$3/100),0))*($F$3/10),0))</f>
        <v>70</v>
      </c>
      <c r="M15" s="99"/>
      <c r="N15" s="99">
        <f>(ROUNDDOWN((ROUNDDOWN(ROUNDDOWN(55*($B$3/100),0)/($D$3/100),0))*($F$3/10),0))</f>
        <v>55</v>
      </c>
      <c r="O15" s="99"/>
      <c r="P15" s="99">
        <f>(ROUNDDOWN((ROUNDDOWN(ROUNDDOWN(45*($B$3/100),0)/($D$3/100),0))*($F$3/10),0))</f>
        <v>45</v>
      </c>
      <c r="Q15" s="99"/>
      <c r="R15" s="99">
        <f>(ROUNDDOWN((ROUNDDOWN(ROUNDDOWN(80*($B$3/100),0)/($D$3/100),0))*($F$3/10),0))</f>
        <v>80</v>
      </c>
      <c r="S15" s="99"/>
      <c r="T15" s="100">
        <f>(ROUNDDOWN((ROUNDDOWN(ROUNDDOWN(65*($B$3/100),0)/($D$3/100),0))*($F$3/10),0))</f>
        <v>65</v>
      </c>
      <c r="U15" s="101"/>
      <c r="V15" s="99">
        <f>(ROUNDDOWN((ROUNDDOWN(ROUNDDOWN(85*($B$3/100),0)/($D$3/100),0))*($F$3/10),0))</f>
        <v>85</v>
      </c>
      <c r="W15" s="99"/>
      <c r="X15" s="99">
        <f>(ROUNDDOWN((ROUNDDOWN(ROUNDDOWN(85*($B$3/100),0)/($D$3/100),0))*($F$3/10),0))</f>
        <v>85</v>
      </c>
      <c r="Y15" s="99"/>
      <c r="Z15" s="99">
        <f>(ROUNDDOWN((ROUNDDOWN(ROUNDDOWN(80*($B$3/100),0)/($D$3/100),0))*($F$3/10),0))</f>
        <v>80</v>
      </c>
      <c r="AA15" s="99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99">
        <f>(ROUNDDOWN((ROUNDDOWN(ROUNDDOWN(105*($B$3/100),0)/($D$3/100),0))*($F$3/10),0))</f>
        <v>105</v>
      </c>
      <c r="AO15" s="99"/>
      <c r="AP15" s="99">
        <f>(ROUNDDOWN((ROUNDDOWN(ROUNDDOWN(65*($B$3/100),0)/($D$3/100),0))*($F$3/10),0))</f>
        <v>65</v>
      </c>
      <c r="AQ15" s="99"/>
      <c r="AR15" s="102">
        <f>(ROUNDDOWN((ROUNDDOWN(ROUNDDOWN(65*($B$3/100),0)/($D$3/100),0))*($F$3/10),0))</f>
        <v>65</v>
      </c>
      <c r="AS15" s="102"/>
      <c r="AT15" s="99">
        <f>(ROUNDDOWN((ROUNDDOWN(ROUNDDOWN(55*($B$3/100),0)/($D$3/100),0))*($F$3/10),0))</f>
        <v>55</v>
      </c>
      <c r="AU15" s="99"/>
      <c r="AV15" s="99">
        <f>(ROUNDDOWN((ROUNDDOWN(ROUNDDOWN(55*($B$3/100),0)/($D$3/100),0))*($F$3/10),0))</f>
        <v>55</v>
      </c>
      <c r="AW15" s="99"/>
      <c r="AX15" s="99">
        <f>(ROUNDDOWN((ROUNDDOWN(ROUNDDOWN(75*($B$3/100),0)/($D$3/100),0))*($F$3/10),0))</f>
        <v>75</v>
      </c>
      <c r="AY15" s="99"/>
      <c r="AZ15" s="45" t="s">
        <v>7</v>
      </c>
      <c r="BA15" s="45"/>
    </row>
    <row r="16" spans="1:53">
      <c r="A16" s="5" t="s">
        <v>8</v>
      </c>
      <c r="B16" s="103"/>
      <c r="C16" s="103"/>
      <c r="D16" s="103"/>
      <c r="E16" s="103"/>
      <c r="F16" s="103"/>
      <c r="G16" s="103"/>
      <c r="H16" s="56"/>
      <c r="I16" s="58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56"/>
      <c r="U16" s="58"/>
      <c r="V16" s="103"/>
      <c r="W16" s="103"/>
      <c r="X16" s="103"/>
      <c r="Y16" s="103"/>
      <c r="Z16" s="103"/>
      <c r="AA16" s="103"/>
      <c r="AB16" s="99">
        <f>(ROUNDDOWN((ROUNDDOWN(ROUNDDOWN(100*($B$3/100),0)/($D$3/100),0))*($F$3/10),0))</f>
        <v>100</v>
      </c>
      <c r="AC16" s="99"/>
      <c r="AD16" s="99">
        <f>(ROUNDDOWN((ROUNDDOWN(ROUNDDOWN(100*($B$3/100),0)/($D$3/100),0))*($F$3/10),0))</f>
        <v>100</v>
      </c>
      <c r="AE16" s="99"/>
      <c r="AF16" s="99">
        <f>(ROUNDDOWN((ROUNDDOWN(ROUNDDOWN(100*($B$3/100),0)/($D$3/100),0))*($F$3/10),0))</f>
        <v>100</v>
      </c>
      <c r="AG16" s="99"/>
      <c r="AH16" s="99">
        <f>(ROUNDDOWN((ROUNDDOWN(ROUNDDOWN(100*($B$3/100),0)/($D$3/100),0))*($F$3/10),0))</f>
        <v>100</v>
      </c>
      <c r="AI16" s="99"/>
      <c r="AJ16" s="99">
        <f>(ROUNDDOWN((ROUNDDOWN(ROUNDDOWN(120*($B$3/100),0)/($D$3/100),0))*($F$3/10),0))</f>
        <v>120</v>
      </c>
      <c r="AK16" s="99"/>
      <c r="AL16" s="99">
        <f>(ROUNDDOWN((ROUNDDOWN(ROUNDDOWN(120*($B$3/100),0)/($D$3/100),0))*($F$3/10),0))</f>
        <v>120</v>
      </c>
      <c r="AM16" s="99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45" t="s">
        <v>8</v>
      </c>
      <c r="BA16" s="45"/>
    </row>
    <row r="17" spans="1:53">
      <c r="A17" s="5" t="s">
        <v>9</v>
      </c>
      <c r="B17" s="56" t="s">
        <v>22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8"/>
      <c r="AZ17" s="45" t="s">
        <v>9</v>
      </c>
      <c r="BA17" s="45"/>
    </row>
    <row r="18" spans="1:53">
      <c r="A18" s="6" t="s">
        <v>10</v>
      </c>
      <c r="B18" s="103"/>
      <c r="C18" s="103"/>
      <c r="D18" s="103"/>
      <c r="E18" s="103"/>
      <c r="F18" s="103"/>
      <c r="G18" s="103"/>
      <c r="H18" s="56"/>
      <c r="I18" s="58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56"/>
      <c r="U18" s="58"/>
      <c r="V18" s="103"/>
      <c r="W18" s="103"/>
      <c r="X18" s="103"/>
      <c r="Y18" s="103"/>
      <c r="Z18" s="103"/>
      <c r="AA18" s="103"/>
      <c r="AB18" s="99">
        <f>(ROUNDDOWN((ROUNDDOWN(ROUNDDOWN(55*($B$3/100),0)/($D$3/100),0))*($F$3/10),0))</f>
        <v>55</v>
      </c>
      <c r="AC18" s="99"/>
      <c r="AD18" s="99">
        <f>(ROUNDDOWN((ROUNDDOWN(ROUNDDOWN(65*($B$3/100),0)/($D$3/100),0))*($F$3/10),0))</f>
        <v>65</v>
      </c>
      <c r="AE18" s="99"/>
      <c r="AF18" s="99">
        <f>(ROUNDDOWN((ROUNDDOWN(ROUNDDOWN(65*($B$3/100),0)/($D$3/100),0))*($F$3/10),0))</f>
        <v>65</v>
      </c>
      <c r="AG18" s="99"/>
      <c r="AH18" s="99">
        <f>(ROUNDDOWN((ROUNDDOWN(ROUNDDOWN(80*($B$3/100),0)/($D$3/100),0))*($F$3/10),0))</f>
        <v>80</v>
      </c>
      <c r="AI18" s="99"/>
      <c r="AJ18" s="99">
        <f>(ROUNDDOWN((ROUNDDOWN(ROUNDDOWN(120*($B$3/100),0)/($D$3/100),0))*($F$3/10),0))</f>
        <v>120</v>
      </c>
      <c r="AK18" s="99"/>
      <c r="AL18" s="99">
        <f>(ROUNDDOWN((ROUNDDOWN(ROUNDDOWN(120*($B$3/100),0)/($D$3/100),0))*($F$3/10),0))</f>
        <v>120</v>
      </c>
      <c r="AM18" s="99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48" t="s">
        <v>10</v>
      </c>
      <c r="BA18" s="48"/>
    </row>
    <row r="19" spans="1:53">
      <c r="A19" s="6" t="s">
        <v>11</v>
      </c>
      <c r="B19" s="99">
        <f>(ROUNDDOWN((ROUNDDOWN(ROUNDDOWN(115*($B$3/100),0)/($D$3/100),0))*($F$3/10),0))</f>
        <v>115</v>
      </c>
      <c r="C19" s="99"/>
      <c r="D19" s="99">
        <f>(ROUNDDOWN((ROUNDDOWN(ROUNDDOWN(110*($B$3/100),0)/($D$3/100),0))*($F$3/10),0))</f>
        <v>110</v>
      </c>
      <c r="E19" s="99"/>
      <c r="F19" s="99">
        <f>(ROUNDDOWN((ROUNDDOWN(ROUNDDOWN(105*($B$3/100),0)/($D$3/100),0))*($F$3/10),0))</f>
        <v>105</v>
      </c>
      <c r="G19" s="99"/>
      <c r="H19" s="100">
        <f>(ROUNDDOWN((ROUNDDOWN(ROUNDDOWN(105*($B$3/100),0)/($D$3/100),0))*($F$3/10),0))</f>
        <v>105</v>
      </c>
      <c r="I19" s="101"/>
      <c r="J19" s="99">
        <f>(ROUNDDOWN((ROUNDDOWN(ROUNDDOWN(85*($B$3/100),0)/($D$3/100),0))*($F$3/10),0))</f>
        <v>85</v>
      </c>
      <c r="K19" s="99"/>
      <c r="L19" s="99">
        <f>(ROUNDDOWN((ROUNDDOWN(ROUNDDOWN(105*($B$3/100),0)/($D$3/100),0))*($F$3/10),0))</f>
        <v>105</v>
      </c>
      <c r="M19" s="99"/>
      <c r="N19" s="99">
        <f>(ROUNDDOWN((ROUNDDOWN(ROUNDDOWN(95*($B$3/100),0)/($D$3/100),0))*($F$3/10),0))</f>
        <v>95</v>
      </c>
      <c r="O19" s="99"/>
      <c r="P19" s="99">
        <f>(ROUNDDOWN((ROUNDDOWN(ROUNDDOWN(75*($B$3/100),0)/($D$3/100),0))*($F$3/10),0))</f>
        <v>75</v>
      </c>
      <c r="Q19" s="99"/>
      <c r="R19" s="99">
        <f>(ROUNDDOWN((ROUNDDOWN(ROUNDDOWN(105*($B$3/100),0)/($D$3/100),0))*($F$3/10),0))</f>
        <v>105</v>
      </c>
      <c r="S19" s="99"/>
      <c r="T19" s="100">
        <f>(ROUNDDOWN((ROUNDDOWN(ROUNDDOWN(80*($B$3/100),0)/($D$3/100),0))*($F$3/10),0))</f>
        <v>80</v>
      </c>
      <c r="U19" s="101"/>
      <c r="V19" s="99">
        <f>(ROUNDDOWN((ROUNDDOWN(ROUNDDOWN(105*($B$3/100),0)/($D$3/100),0))*($F$3/10),0))</f>
        <v>105</v>
      </c>
      <c r="W19" s="99"/>
      <c r="X19" s="99">
        <f>(ROUNDDOWN((ROUNDDOWN(ROUNDDOWN(95*($B$3/100),0)/($D$3/100),0))*($F$3/10),0))</f>
        <v>95</v>
      </c>
      <c r="Y19" s="99"/>
      <c r="Z19" s="99">
        <f>(ROUNDDOWN((ROUNDDOWN(ROUNDDOWN(105*($B$3/100),0)/($D$3/100),0))*($F$3/10),0))</f>
        <v>105</v>
      </c>
      <c r="AA19" s="99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99">
        <f>(ROUNDDOWN((ROUNDDOWN(ROUNDDOWN(120*($B$3/100),0)/($D$3/100),0))*($F$3/10),0))</f>
        <v>120</v>
      </c>
      <c r="AO19" s="99"/>
      <c r="AP19" s="99">
        <f>(ROUNDDOWN((ROUNDDOWN(ROUNDDOWN(50*($B$3/100),0)/($D$3/100),0))*($F$3/10),0))</f>
        <v>50</v>
      </c>
      <c r="AQ19" s="99"/>
      <c r="AR19" s="102">
        <f>(ROUNDDOWN((ROUNDDOWN(ROUNDDOWN(95*($B$3/100),0)/($D$3/100),0))*($F$3/10),0))</f>
        <v>95</v>
      </c>
      <c r="AS19" s="102"/>
      <c r="AT19" s="99">
        <f>(ROUNDDOWN((ROUNDDOWN(ROUNDDOWN(85*($B$3/100),0)/($D$3/100),0))*($F$3/10),0))</f>
        <v>85</v>
      </c>
      <c r="AU19" s="99"/>
      <c r="AV19" s="99">
        <f>(ROUNDDOWN((ROUNDDOWN(ROUNDDOWN(85*($B$3/100),0)/($D$3/100),0))*($F$3/10),0))</f>
        <v>85</v>
      </c>
      <c r="AW19" s="99"/>
      <c r="AX19" s="99">
        <f>(ROUNDDOWN((ROUNDDOWN(ROUNDDOWN(95*($B$3/100),0)/($D$3/100),0))*($F$3/10),0))</f>
        <v>95</v>
      </c>
      <c r="AY19" s="99"/>
      <c r="AZ19" s="48" t="s">
        <v>11</v>
      </c>
      <c r="BA19" s="48"/>
    </row>
    <row r="20" spans="1:53">
      <c r="A20" s="6" t="s">
        <v>12</v>
      </c>
      <c r="B20" s="99">
        <f>(ROUNDDOWN((ROUNDDOWN(ROUNDDOWN(90*($B$3/100),0)/($D$3/100),0))*($F$3/10),0))</f>
        <v>90</v>
      </c>
      <c r="C20" s="99"/>
      <c r="D20" s="99">
        <f>(ROUNDDOWN((ROUNDDOWN(ROUNDDOWN(85*($B$3/100),0)/($D$3/100),0))*($F$3/10),0))</f>
        <v>85</v>
      </c>
      <c r="E20" s="99"/>
      <c r="F20" s="99">
        <f>(ROUNDDOWN((ROUNDDOWN(ROUNDDOWN(80*($B$3/100),0)/($D$3/100),0))*($F$3/10),0))</f>
        <v>80</v>
      </c>
      <c r="G20" s="99"/>
      <c r="H20" s="100">
        <f>(ROUNDDOWN((ROUNDDOWN(ROUNDDOWN(80*($B$3/100),0)/($D$3/100),0))*($F$3/10),0))</f>
        <v>80</v>
      </c>
      <c r="I20" s="101"/>
      <c r="J20" s="99">
        <f>(ROUNDDOWN((ROUNDDOWN(ROUNDDOWN(45*($B$3/100),0)/($D$3/100),0))*($F$3/10),0))</f>
        <v>45</v>
      </c>
      <c r="K20" s="99"/>
      <c r="L20" s="99">
        <f>(ROUNDDOWN((ROUNDDOWN(ROUNDDOWN(75*($B$3/100),0)/($D$3/100),0))*($F$3/10),0))</f>
        <v>75</v>
      </c>
      <c r="M20" s="99"/>
      <c r="N20" s="99">
        <f>(ROUNDDOWN((ROUNDDOWN(ROUNDDOWN(65*($B$3/100),0)/($D$3/100),0))*($F$3/10),0))</f>
        <v>65</v>
      </c>
      <c r="O20" s="99"/>
      <c r="P20" s="99">
        <f>(ROUNDDOWN((ROUNDDOWN(ROUNDDOWN(55*($B$3/100),0)/($D$3/100),0))*($F$3/10),0))</f>
        <v>55</v>
      </c>
      <c r="Q20" s="99"/>
      <c r="R20" s="99">
        <f>(ROUNDDOWN((ROUNDDOWN(ROUNDDOWN(70*($B$3/100),0)/($D$3/100),0))*($F$3/10),0))</f>
        <v>70</v>
      </c>
      <c r="S20" s="99"/>
      <c r="T20" s="100">
        <f>(ROUNDDOWN((ROUNDDOWN(ROUNDDOWN(50*($B$3/100),0)/($D$3/100),0))*($F$3/10),0))</f>
        <v>50</v>
      </c>
      <c r="U20" s="101"/>
      <c r="V20" s="99">
        <f>(ROUNDDOWN((ROUNDDOWN(ROUNDDOWN(80*($B$3/100),0)/($D$3/100),0))*($F$3/10),0))</f>
        <v>80</v>
      </c>
      <c r="W20" s="99"/>
      <c r="X20" s="99">
        <f>(ROUNDDOWN((ROUNDDOWN(ROUNDDOWN(70*($B$3/100),0)/($D$3/100),0))*($F$3/10),0))</f>
        <v>70</v>
      </c>
      <c r="Y20" s="99"/>
      <c r="Z20" s="99">
        <f>(ROUNDDOWN((ROUNDDOWN(ROUNDDOWN(75*($B$3/100),0)/($D$3/100),0))*($F$3/10),0))</f>
        <v>75</v>
      </c>
      <c r="AA20" s="99"/>
      <c r="AB20" s="99">
        <f>(ROUNDDOWN((ROUNDDOWN(ROUNDDOWN(45*($B$3/100),0)/($D$3/100),0))*($F$3/10),0))</f>
        <v>45</v>
      </c>
      <c r="AC20" s="99"/>
      <c r="AD20" s="99">
        <f>(ROUNDDOWN((ROUNDDOWN(ROUNDDOWN(55*($B$3/100),0)/($D$3/100),0))*($F$3/10),0))</f>
        <v>55</v>
      </c>
      <c r="AE20" s="99"/>
      <c r="AF20" s="99">
        <f>(ROUNDDOWN((ROUNDDOWN(ROUNDDOWN(55*($B$3/100),0)/($D$3/100),0))*($F$3/10),0))</f>
        <v>55</v>
      </c>
      <c r="AG20" s="99"/>
      <c r="AH20" s="99">
        <f>(ROUNDDOWN((ROUNDDOWN(ROUNDDOWN(65*($B$3/100),0)/($D$3/100),0))*($F$3/10),0))</f>
        <v>65</v>
      </c>
      <c r="AI20" s="99"/>
      <c r="AJ20" s="99">
        <f>(ROUNDDOWN((ROUNDDOWN(ROUNDDOWN(85*($B$3/100),0)/($D$3/100),0))*($F$3/10),0))</f>
        <v>85</v>
      </c>
      <c r="AK20" s="99"/>
      <c r="AL20" s="99">
        <f>(ROUNDDOWN((ROUNDDOWN(ROUNDDOWN(95*($B$3/100),0)/($D$3/100),0))*($F$3/10),0))</f>
        <v>95</v>
      </c>
      <c r="AM20" s="99"/>
      <c r="AN20" s="99">
        <f>(ROUNDDOWN((ROUNDDOWN(ROUNDDOWN(105*($B$3/100),0)/($D$3/100),0))*($F$3/10),0))</f>
        <v>105</v>
      </c>
      <c r="AO20" s="99"/>
      <c r="AP20" s="99">
        <f>(ROUNDDOWN((ROUNDDOWN(ROUNDDOWN(40*($B$3/100),0)/($D$3/100),0))*($F$3/10),0))</f>
        <v>40</v>
      </c>
      <c r="AQ20" s="99"/>
      <c r="AR20" s="102">
        <f>(ROUNDDOWN((ROUNDDOWN(ROUNDDOWN(55*($B$3/100),0)/($D$3/100),0))*($F$3/10),0))</f>
        <v>55</v>
      </c>
      <c r="AS20" s="102"/>
      <c r="AT20" s="99">
        <f>(ROUNDDOWN((ROUNDDOWN(ROUNDDOWN(65*($B$3/100),0)/($D$3/100),0))*($F$3/10),0))</f>
        <v>65</v>
      </c>
      <c r="AU20" s="99"/>
      <c r="AV20" s="99">
        <f>(ROUNDDOWN((ROUNDDOWN(ROUNDDOWN(45*($B$3/100),0)/($D$3/100),0))*($F$3/10),0))</f>
        <v>45</v>
      </c>
      <c r="AW20" s="99"/>
      <c r="AX20" s="99">
        <f>(ROUNDDOWN((ROUNDDOWN(ROUNDDOWN(85*($B$3/100),0)/($D$3/100),0))*($F$3/10),0))</f>
        <v>85</v>
      </c>
      <c r="AY20" s="99"/>
      <c r="AZ20" s="48" t="s">
        <v>12</v>
      </c>
      <c r="BA20" s="48"/>
    </row>
    <row r="21" spans="1:53">
      <c r="A21" s="6" t="s">
        <v>13</v>
      </c>
      <c r="B21" s="99">
        <f>(ROUNDDOWN((ROUNDDOWN(ROUNDDOWN(55*($B$3/100),0)/($D$3/100),0))*($F$3/10),0))</f>
        <v>55</v>
      </c>
      <c r="C21" s="99"/>
      <c r="D21" s="99">
        <f>(ROUNDDOWN((ROUNDDOWN(ROUNDDOWN(45*($B$3/100),0)/($D$3/100),0))*($F$3/10),0))</f>
        <v>45</v>
      </c>
      <c r="E21" s="99"/>
      <c r="F21" s="99">
        <f>(ROUNDDOWN((ROUNDDOWN(ROUNDDOWN(18*($B$3/100),0)/($D$3/100),0))*($F$3/10),0))</f>
        <v>18</v>
      </c>
      <c r="G21" s="99"/>
      <c r="H21" s="100">
        <f>(ROUNDDOWN((ROUNDDOWN(ROUNDDOWN(15*($B$3/100),0)/($D$3/100),0))*($F$3/10),0))</f>
        <v>15</v>
      </c>
      <c r="I21" s="101"/>
      <c r="J21" s="99">
        <f>(ROUNDDOWN((ROUNDDOWN(ROUNDDOWN(5*($B$3/100),0)/($D$3/100),0))*($F$3/10),0))</f>
        <v>5</v>
      </c>
      <c r="K21" s="99"/>
      <c r="L21" s="99">
        <f>(ROUNDDOWN((ROUNDDOWN(ROUNDDOWN(8*($B$3/100),0)/($D$3/100),0))*($F$3/10),0))</f>
        <v>8</v>
      </c>
      <c r="M21" s="99"/>
      <c r="N21" s="99">
        <f>(ROUNDDOWN((ROUNDDOWN(ROUNDDOWN(5*($B$3/100),0)/($D$3/100),0))*($F$3/10),0))</f>
        <v>5</v>
      </c>
      <c r="O21" s="99"/>
      <c r="P21" s="99">
        <f>(ROUNDDOWN((ROUNDDOWN(ROUNDDOWN(1*($B$3/100),0)/($D$3/100),0))*($F$3/10),0))</f>
        <v>1</v>
      </c>
      <c r="Q21" s="99"/>
      <c r="R21" s="99">
        <f>(ROUNDDOWN((ROUNDDOWN(ROUNDDOWN(15*($B$3/100),0)/($D$3/100),0))*($F$3/10),0))</f>
        <v>15</v>
      </c>
      <c r="S21" s="99"/>
      <c r="T21" s="100">
        <f>(ROUNDDOWN((ROUNDDOWN(ROUNDDOWN(5*($B$3/100),0)/($D$3/100),0))*($F$3/10),0))</f>
        <v>5</v>
      </c>
      <c r="U21" s="101"/>
      <c r="V21" s="99">
        <f>(ROUNDDOWN((ROUNDDOWN(ROUNDDOWN(20*($B$3/100),0)/($D$3/100),0))*($F$3/10),0))</f>
        <v>20</v>
      </c>
      <c r="W21" s="99"/>
      <c r="X21" s="99">
        <f>(ROUNDDOWN((ROUNDDOWN(ROUNDDOWN(20*($B$3/100),0)/($D$3/100),0))*($F$3/10),0))</f>
        <v>20</v>
      </c>
      <c r="Y21" s="99"/>
      <c r="Z21" s="99">
        <f>(ROUNDDOWN((ROUNDDOWN(ROUNDDOWN(15*($B$3/100),0)/($D$3/100),0))*($F$3/10),0))</f>
        <v>15</v>
      </c>
      <c r="AA21" s="99"/>
      <c r="AB21" s="99">
        <f>(ROUNDDOWN((ROUNDDOWN(ROUNDDOWN(40*($B$3/100),0)/($D$3/100),0))*($F$3/10),0))</f>
        <v>40</v>
      </c>
      <c r="AC21" s="99"/>
      <c r="AD21" s="99">
        <f>(ROUNDDOWN((ROUNDDOWN(ROUNDDOWN(45*($B$3/100),0)/($D$3/100),0))*($F$3/10),0))</f>
        <v>45</v>
      </c>
      <c r="AE21" s="99"/>
      <c r="AF21" s="99">
        <f>(ROUNDDOWN((ROUNDDOWN(ROUNDDOWN(45*($B$3/100),0)/($D$3/100),0))*($F$3/10),0))</f>
        <v>45</v>
      </c>
      <c r="AG21" s="99"/>
      <c r="AH21" s="99">
        <f>(ROUNDDOWN((ROUNDDOWN(ROUNDDOWN(55*($B$3/100),0)/($D$3/100),0))*($F$3/10),0))</f>
        <v>55</v>
      </c>
      <c r="AI21" s="99"/>
      <c r="AJ21" s="99">
        <f>(ROUNDDOWN((ROUNDDOWN(ROUNDDOWN(75*($B$3/100),0)/($D$3/100),0))*($F$3/10),0))</f>
        <v>75</v>
      </c>
      <c r="AK21" s="99"/>
      <c r="AL21" s="99">
        <f>(ROUNDDOWN((ROUNDDOWN(ROUNDDOWN(90*($B$3/100),0)/($D$3/100),0))*($F$3/10),0))</f>
        <v>90</v>
      </c>
      <c r="AM21" s="99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48" t="s">
        <v>13</v>
      </c>
      <c r="BA21" s="48"/>
    </row>
    <row r="22" spans="1:53">
      <c r="A22" s="6" t="s">
        <v>14</v>
      </c>
      <c r="B22" s="8"/>
      <c r="C22" s="11">
        <f>(ROUNDDOWN((ROUNDDOWN(ROUNDDOWN(75*($B$3/100),0)/($D$3/100),0))*($F$3/10),0))</f>
        <v>75</v>
      </c>
      <c r="D22" s="31"/>
      <c r="E22" s="31">
        <f>(ROUNDDOWN((ROUNDDOWN(ROUNDDOWN(65*($B$3/100),0)/($D$3/100),0))*($F$3/10),0))</f>
        <v>65</v>
      </c>
      <c r="F22" s="31">
        <f>(ROUNDDOWN((ROUNDDOWN(ROUNDDOWN(75*($B$3/100),0)/($D$3/100),0))*($F$3/10),0))</f>
        <v>75</v>
      </c>
      <c r="G22" s="31">
        <f>(ROUNDDOWN((ROUNDDOWN(ROUNDDOWN(30*($B$3/100),0)/($D$3/100),0))*($F$3/10),0))</f>
        <v>30</v>
      </c>
      <c r="H22" s="31">
        <f>(ROUNDDOWN((ROUNDDOWN(ROUNDDOWN(75*($B$3/100),0)/($D$3/100),0))*($F$3/10),0))</f>
        <v>75</v>
      </c>
      <c r="I22" s="31">
        <f>(ROUNDDOWN((ROUNDDOWN(ROUNDDOWN(30*($B$3/100),0)/($D$3/100),0))*($F$3/10),0))</f>
        <v>30</v>
      </c>
      <c r="J22" s="31">
        <f>(ROUNDDOWN((ROUNDDOWN(ROUNDDOWN(10*($B$3/100),0)/($D$3/100),0))*($F$3/10),0))</f>
        <v>10</v>
      </c>
      <c r="K22" s="31">
        <f>(ROUNDDOWN((ROUNDDOWN(ROUNDDOWN(1*($B$3/100),0)/($D$3/100),0))*($F$3/10),0))</f>
        <v>1</v>
      </c>
      <c r="L22" s="31">
        <f>(ROUNDDOWN((ROUNDDOWN(ROUNDDOWN(70*($B$3/100),0)/($D$3/100),0))*($F$3/10),0))</f>
        <v>70</v>
      </c>
      <c r="M22" s="31">
        <f>(ROUNDDOWN((ROUNDDOWN(ROUNDDOWN(8*($B$3/100),0)/($D$3/100),0))*($F$3/10),0))</f>
        <v>8</v>
      </c>
      <c r="N22" s="31">
        <f>(ROUNDDOWN((ROUNDDOWN(ROUNDDOWN(45*($B$3/100),0)/($D$3/100),0))*($F$3/10),0))</f>
        <v>45</v>
      </c>
      <c r="O22" s="31">
        <f>(ROUNDDOWN((ROUNDDOWN(ROUNDDOWN(8*($B$3/100),0)/($D$3/100),0))*($F$3/10),0))</f>
        <v>8</v>
      </c>
      <c r="P22" s="31">
        <f>(ROUNDDOWN((ROUNDDOWN(ROUNDDOWN(35*($B$3/100),0)/($D$3/100),0))*($F$3/10),0))</f>
        <v>35</v>
      </c>
      <c r="Q22" s="31">
        <f>(ROUNDDOWN((ROUNDDOWN(ROUNDDOWN(1*($B$3/100),0)/($D$3/100),0))*($F$3/10),0))</f>
        <v>1</v>
      </c>
      <c r="R22" s="31">
        <f>(ROUNDDOWN((ROUNDDOWN(ROUNDDOWN(65*($B$3/100),0)/($D$3/100),0))*($F$3/10),0))</f>
        <v>65</v>
      </c>
      <c r="S22" s="31">
        <f>(ROUNDDOWN((ROUNDDOWN(ROUNDDOWN(25*($B$3/100),0)/($D$3/100),0))*($F$3/10),0))</f>
        <v>25</v>
      </c>
      <c r="T22" s="31">
        <f>(ROUNDDOWN((ROUNDDOWN(ROUNDDOWN(20*($B$3/100),0)/($D$3/100),0))*($F$3/10),0))</f>
        <v>20</v>
      </c>
      <c r="U22" s="31">
        <f>(ROUNDDOWN((ROUNDDOWN(ROUNDDOWN(1*($B$3/100),0)/($D$3/100),0))*($F$3/10),0))</f>
        <v>1</v>
      </c>
      <c r="V22" s="31">
        <f>(ROUNDDOWN((ROUNDDOWN(ROUNDDOWN(75*($B$3/100),0)/($D$3/100),0))*($F$3/10),0))</f>
        <v>75</v>
      </c>
      <c r="W22" s="31">
        <f>(ROUNDDOWN((ROUNDDOWN(ROUNDDOWN(35*($B$3/100),0)/($D$3/100),0))*($F$3/10),0))</f>
        <v>35</v>
      </c>
      <c r="X22" s="31">
        <f>(ROUNDDOWN((ROUNDDOWN(ROUNDDOWN(55*($B$3/100),0)/($D$3/100),0))*($F$3/10),0))</f>
        <v>55</v>
      </c>
      <c r="Y22" s="31">
        <f>(ROUNDDOWN((ROUNDDOWN(ROUNDDOWN(25*($B$3/100),0)/($D$3/100),0))*($F$3/10),0))</f>
        <v>25</v>
      </c>
      <c r="Z22" s="31">
        <f>(ROUNDDOWN((ROUNDDOWN(ROUNDDOWN(70*($B$3/100),0)/($D$3/100),0))*($F$3/10),0))</f>
        <v>70</v>
      </c>
      <c r="AA22" s="31">
        <f>(ROUNDDOWN((ROUNDDOWN(ROUNDDOWN(20*($B$3/100),0)/($D$3/100),0))*($F$3/10),0))</f>
        <v>20</v>
      </c>
      <c r="AB22" s="103"/>
      <c r="AC22" s="103"/>
      <c r="AD22" s="103"/>
      <c r="AE22" s="103"/>
      <c r="AF22" s="103"/>
      <c r="AG22" s="103"/>
      <c r="AH22" s="103"/>
      <c r="AI22" s="103"/>
      <c r="AJ22" s="8"/>
      <c r="AK22" s="11">
        <f>(ROUNDDOWN((ROUNDDOWN(ROUNDDOWN(65*($B$3/100),0)/($D$3/100),0))*($F$3/10),0))</f>
        <v>65</v>
      </c>
      <c r="AL22" s="8"/>
      <c r="AM22" s="11">
        <f>(ROUNDDOWN((ROUNDDOWN(ROUNDDOWN(85*($B$3/100),0)/($D$3/100),0))*($F$3/10),0))</f>
        <v>85</v>
      </c>
      <c r="AN22" s="11">
        <f>(ROUNDDOWN((ROUNDDOWN(ROUNDDOWN(85*($B$3/100),0)/($D$3/100),0))*($F$3/10),0))</f>
        <v>85</v>
      </c>
      <c r="AO22" s="8"/>
      <c r="AP22" s="10">
        <f>(ROUNDDOWN((ROUNDDOWN(ROUNDDOWN(5*($B$3/100),0)/($D$3/100),0))*($F$3/10),0))</f>
        <v>5</v>
      </c>
      <c r="AQ22" s="8"/>
      <c r="AR22" s="36">
        <f>(ROUNDDOWN((ROUNDDOWN(ROUNDDOWN(25*($B$3/100),0)/($D$3/100),0))*($F$3/10),0))</f>
        <v>25</v>
      </c>
      <c r="AS22" s="8"/>
      <c r="AT22" s="12">
        <f>(ROUNDDOWN((ROUNDDOWN(ROUNDDOWN(25*($B$3/100),0)/($D$3/100),0))*($F$3/10),0))</f>
        <v>25</v>
      </c>
      <c r="AU22" s="8"/>
      <c r="AV22" s="9">
        <f>(ROUNDDOWN((ROUNDDOWN(ROUNDDOWN(25*($B$3/100),0)/($D$3/100),0))*($F$3/10),0))</f>
        <v>25</v>
      </c>
      <c r="AW22" s="8"/>
      <c r="AX22" s="9">
        <f>(ROUNDDOWN((ROUNDDOWN(ROUNDDOWN(25*($B$3/100),0)/($D$3/100),0))*($F$3/10),0))</f>
        <v>25</v>
      </c>
      <c r="AY22" s="8"/>
      <c r="AZ22" s="48" t="s">
        <v>14</v>
      </c>
      <c r="BA22" s="48"/>
    </row>
    <row r="23" spans="1:53">
      <c r="A23" s="6" t="s">
        <v>15</v>
      </c>
      <c r="B23" s="56" t="s">
        <v>22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8"/>
      <c r="AZ23" s="48" t="s">
        <v>15</v>
      </c>
      <c r="BA23" s="48"/>
    </row>
    <row r="24" spans="1:53">
      <c r="A24" s="7" t="s">
        <v>16</v>
      </c>
      <c r="B24" s="103"/>
      <c r="C24" s="103"/>
      <c r="D24" s="103"/>
      <c r="E24" s="103"/>
      <c r="F24" s="103"/>
      <c r="G24" s="103"/>
      <c r="H24" s="56"/>
      <c r="I24" s="58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56"/>
      <c r="U24" s="58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99">
        <f>(ROUNDDOWN((ROUNDDOWN(ROUNDDOWN(75*($B$3/100),0)/($D$3/100),0))*($F$3/10),0))</f>
        <v>75</v>
      </c>
      <c r="AO24" s="99"/>
      <c r="AP24" s="99">
        <f>(ROUNDDOWN((ROUNDDOWN(ROUNDDOWN(40*($B$3/100),0)/($D$3/100),0))*($F$3/10),0))</f>
        <v>40</v>
      </c>
      <c r="AQ24" s="99"/>
      <c r="AR24" s="102">
        <f>(ROUNDDOWN((ROUNDDOWN(ROUNDDOWN(40*($B$3/100),0)/($D$3/100),0))*($F$3/10),0))</f>
        <v>40</v>
      </c>
      <c r="AS24" s="102"/>
      <c r="AT24" s="99">
        <f>(ROUNDDOWN((ROUNDDOWN(ROUNDDOWN(40*($B$3/100),0)/($D$3/100),0))*($F$3/10),0))</f>
        <v>40</v>
      </c>
      <c r="AU24" s="99"/>
      <c r="AV24" s="99">
        <f>(ROUNDDOWN((ROUNDDOWN(ROUNDDOWN(40*($B$3/100),0)/($D$3/100),0))*($F$3/10),0))</f>
        <v>40</v>
      </c>
      <c r="AW24" s="99"/>
      <c r="AX24" s="99">
        <f>(ROUNDDOWN((ROUNDDOWN(ROUNDDOWN(55*($B$3/100),0)/($D$3/100),0))*($F$3/10),0))</f>
        <v>55</v>
      </c>
      <c r="AY24" s="99"/>
      <c r="AZ24" s="50" t="s">
        <v>16</v>
      </c>
      <c r="BA24" s="50"/>
    </row>
    <row r="25" spans="1:53">
      <c r="A25" s="7" t="s">
        <v>17</v>
      </c>
      <c r="B25" s="103"/>
      <c r="C25" s="103"/>
      <c r="D25" s="103"/>
      <c r="E25" s="103"/>
      <c r="F25" s="103"/>
      <c r="G25" s="103"/>
      <c r="H25" s="56"/>
      <c r="I25" s="58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56"/>
      <c r="U25" s="58"/>
      <c r="V25" s="103"/>
      <c r="W25" s="103"/>
      <c r="X25" s="103"/>
      <c r="Y25" s="103"/>
      <c r="Z25" s="103"/>
      <c r="AA25" s="103"/>
      <c r="AB25" s="8"/>
      <c r="AC25" s="35">
        <f>(ROUNDDOWN((ROUNDDOWN(ROUNDDOWN(105*($B$3/100),0)/($D$3/100),0))*($F$3/10),0))</f>
        <v>105</v>
      </c>
      <c r="AD25" s="8"/>
      <c r="AE25" s="35">
        <f>(ROUNDDOWN((ROUNDDOWN(ROUNDDOWN(105*($B$3/100),0)/($D$3/100),0))*($F$3/10),0))</f>
        <v>105</v>
      </c>
      <c r="AF25" s="8"/>
      <c r="AG25" s="35">
        <f>(ROUNDDOWN((ROUNDDOWN(ROUNDDOWN(105*($B$3/100),0)/($D$3/100),0))*($F$3/10),0))</f>
        <v>105</v>
      </c>
      <c r="AH25" s="8"/>
      <c r="AI25" s="35">
        <f>(ROUNDDOWN((ROUNDDOWN(ROUNDDOWN(105*($B$3/100),0)/($D$3/100),0))*($F$3/10),0))</f>
        <v>105</v>
      </c>
      <c r="AJ25" s="8"/>
      <c r="AK25" s="35">
        <f>(ROUNDDOWN((ROUNDDOWN(ROUNDDOWN(120*($B$3/100),0)/($D$3/100),0))*($F$3/10),0))</f>
        <v>120</v>
      </c>
      <c r="AL25" s="8"/>
      <c r="AM25" s="35">
        <f>(ROUNDDOWN((ROUNDDOWN(ROUNDDOWN(120*($B$3/100),0)/($D$3/100),0))*($F$3/10),0))</f>
        <v>120</v>
      </c>
      <c r="AN25" s="35">
        <f>(ROUNDDOWN((ROUNDDOWN(ROUNDDOWN(85*($B$3/100),0)/($D$3/100),0))*($F$3/10),0))</f>
        <v>85</v>
      </c>
      <c r="AO25" s="8"/>
      <c r="AP25" s="35">
        <f>(ROUNDDOWN((ROUNDDOWN(ROUNDDOWN(28*($B$3/100),0)/($D$3/100),0))*($F$3/10),0))</f>
        <v>28</v>
      </c>
      <c r="AQ25" s="8"/>
      <c r="AR25" s="35">
        <f>(ROUNDDOWN((ROUNDDOWN(ROUNDDOWN(95*($B$3/100),0)/($D$3/100),0))*($F$3/10),0))</f>
        <v>95</v>
      </c>
      <c r="AS25" s="8"/>
      <c r="AT25" s="35">
        <f>(ROUNDDOWN((ROUNDDOWN(ROUNDDOWN(38*($B$3/100),0)/($D$3/100),0))*($F$3/10),0))</f>
        <v>38</v>
      </c>
      <c r="AU25" s="8"/>
      <c r="AV25" s="35">
        <f>(ROUNDDOWN((ROUNDDOWN(ROUNDDOWN(38*($B$3/100),0)/($D$3/100),0))*($F$3/10),0))</f>
        <v>38</v>
      </c>
      <c r="AW25" s="8"/>
      <c r="AX25" s="35">
        <f>(ROUNDDOWN((ROUNDDOWN(ROUNDDOWN(40*($B$3/100),0)/($D$3/100),0))*($F$3/10),0))</f>
        <v>40</v>
      </c>
      <c r="AY25" s="8"/>
      <c r="AZ25" s="50" t="s">
        <v>17</v>
      </c>
      <c r="BA25" s="50"/>
    </row>
    <row r="26" spans="1:53">
      <c r="A26" s="16" t="s">
        <v>18</v>
      </c>
      <c r="B26" s="103"/>
      <c r="C26" s="103"/>
      <c r="D26" s="103"/>
      <c r="E26" s="103"/>
      <c r="F26" s="103"/>
      <c r="G26" s="103"/>
      <c r="H26" s="56"/>
      <c r="I26" s="58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56"/>
      <c r="U26" s="58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99">
        <f>(ROUNDDOWN((ROUNDDOWN(ROUNDDOWN(120*($B$3/100),0)/($D$3/100),0))*($F$3/10),0))</f>
        <v>120</v>
      </c>
      <c r="AO26" s="99"/>
      <c r="AP26" s="99">
        <f>(ROUNDDOWN((ROUNDDOWN(ROUNDDOWN(20*($B$3/100),0)/($D$3/100),0))*($F$3/10),0))</f>
        <v>20</v>
      </c>
      <c r="AQ26" s="99"/>
      <c r="AR26" s="99">
        <f>(ROUNDDOWN((ROUNDDOWN(ROUNDDOWN(55*($B$3/100),0)/($D$3/100),0))*($F$3/10),0))</f>
        <v>55</v>
      </c>
      <c r="AS26" s="99"/>
      <c r="AT26" s="99">
        <f>(ROUNDDOWN((ROUNDDOWN(ROUNDDOWN(110*($B$3/100),0)/($D$3/100),0))*($F$3/10),0))</f>
        <v>110</v>
      </c>
      <c r="AU26" s="99"/>
      <c r="AV26" s="99">
        <f>(ROUNDDOWN((ROUNDDOWN(ROUNDDOWN(80*($B$3/100),0)/($D$3/100),0))*($F$3/10),0))</f>
        <v>80</v>
      </c>
      <c r="AW26" s="99"/>
      <c r="AX26" s="99">
        <f>(ROUNDDOWN((ROUNDDOWN(ROUNDDOWN(85*($B$3/100),0)/($D$3/100),0))*($F$3/10),0))</f>
        <v>85</v>
      </c>
      <c r="AY26" s="99"/>
      <c r="AZ26" s="51" t="s">
        <v>18</v>
      </c>
      <c r="BA26" s="51"/>
    </row>
    <row r="27" spans="1:53">
      <c r="A27" s="7" t="s">
        <v>19</v>
      </c>
      <c r="B27" s="103"/>
      <c r="C27" s="103"/>
      <c r="D27" s="103"/>
      <c r="E27" s="103"/>
      <c r="F27" s="103"/>
      <c r="G27" s="103"/>
      <c r="H27" s="56"/>
      <c r="I27" s="58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56"/>
      <c r="U27" s="58"/>
      <c r="V27" s="103"/>
      <c r="W27" s="103"/>
      <c r="X27" s="103"/>
      <c r="Y27" s="103"/>
      <c r="Z27" s="103"/>
      <c r="AA27" s="103"/>
      <c r="AB27" s="8"/>
      <c r="AC27" s="35">
        <f>(ROUNDDOWN((ROUNDDOWN(ROUNDDOWN(35*($B$3/100),0)/($D$3/100),0))*($F$3/10),0))</f>
        <v>35</v>
      </c>
      <c r="AD27" s="8"/>
      <c r="AE27" s="35">
        <f>(ROUNDDOWN((ROUNDDOWN(ROUNDDOWN(35*($B$3/100),0)/($D$3/100),0))*($F$3/10),0))</f>
        <v>35</v>
      </c>
      <c r="AF27" s="8"/>
      <c r="AG27" s="35">
        <f>(ROUNDDOWN((ROUNDDOWN(ROUNDDOWN(40*($B$3/100),0)/($D$3/100),0))*($F$3/10),0))</f>
        <v>40</v>
      </c>
      <c r="AH27" s="8"/>
      <c r="AI27" s="35">
        <f>(ROUNDDOWN((ROUNDDOWN(ROUNDDOWN(40*($B$3/100),0)/($D$3/100),0))*($F$3/10),0))</f>
        <v>40</v>
      </c>
      <c r="AJ27" s="8"/>
      <c r="AK27" s="35">
        <f>(ROUNDDOWN((ROUNDDOWN(ROUNDDOWN(45*($B$3/100),0)/($D$3/100),0))*($F$3/10),0))</f>
        <v>45</v>
      </c>
      <c r="AL27" s="8"/>
      <c r="AM27" s="35">
        <f>(ROUNDDOWN((ROUNDDOWN(ROUNDDOWN(55*($B$3/100),0)/($D$3/100),0))*($F$3/10),0))</f>
        <v>55</v>
      </c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50" t="s">
        <v>19</v>
      </c>
      <c r="BA27" s="50"/>
    </row>
    <row r="28" spans="1:53">
      <c r="A28" s="7" t="s">
        <v>20</v>
      </c>
      <c r="B28" s="99">
        <f>(ROUNDDOWN((ROUNDDOWN(ROUNDDOWN(75*($B$3/100),0)/($D$3/100),0))*($F$3/10),0))</f>
        <v>75</v>
      </c>
      <c r="C28" s="99"/>
      <c r="D28" s="99">
        <f>(ROUNDDOWN((ROUNDDOWN(ROUNDDOWN(70*($B$3/100),0)/($D$3/100),0))*($F$3/10),0))</f>
        <v>70</v>
      </c>
      <c r="E28" s="99"/>
      <c r="F28" s="99">
        <f>(ROUNDDOWN((ROUNDDOWN(ROUNDDOWN(70*($B$3/100),0)/($D$3/100),0))*($F$3/10),0))</f>
        <v>70</v>
      </c>
      <c r="G28" s="99"/>
      <c r="H28" s="100">
        <f>(ROUNDDOWN((ROUNDDOWN(ROUNDDOWN(70*($B$3/100),0)/($D$3/100),0))*($F$3/10),0))</f>
        <v>70</v>
      </c>
      <c r="I28" s="101"/>
      <c r="J28" s="99">
        <f>(ROUNDDOWN((ROUNDDOWN(ROUNDDOWN(65*($B$3/100),0)/($D$3/100),0))*($F$3/10),0))</f>
        <v>65</v>
      </c>
      <c r="K28" s="99"/>
      <c r="L28" s="99">
        <f>(ROUNDDOWN((ROUNDDOWN(ROUNDDOWN(65*($B$3/100),0)/($D$3/100),0))*($F$3/10),0))</f>
        <v>65</v>
      </c>
      <c r="M28" s="99"/>
      <c r="N28" s="99">
        <f>(ROUNDDOWN((ROUNDDOWN(ROUNDDOWN(50*($B$3/100),0)/($D$3/100),0))*($F$3/10),0))</f>
        <v>50</v>
      </c>
      <c r="O28" s="99"/>
      <c r="P28" s="99">
        <f>(ROUNDDOWN((ROUNDDOWN(ROUNDDOWN(40*($B$3/100),0)/($D$3/100),0))*($F$3/10),0))</f>
        <v>40</v>
      </c>
      <c r="Q28" s="99"/>
      <c r="R28" s="99">
        <f>(ROUNDDOWN((ROUNDDOWN(ROUNDDOWN(70*($B$3/100),0)/($D$3/100),0))*($F$3/10),0))</f>
        <v>70</v>
      </c>
      <c r="S28" s="99"/>
      <c r="T28" s="100">
        <f>(ROUNDDOWN((ROUNDDOWN(ROUNDDOWN(55*($B$3/100),0)/($D$3/100),0))*($F$3/10),0))</f>
        <v>55</v>
      </c>
      <c r="U28" s="101"/>
      <c r="V28" s="99">
        <f>(ROUNDDOWN((ROUNDDOWN(ROUNDDOWN(75*($B$3/100),0)/($D$3/100),0))*($F$3/10),0))</f>
        <v>75</v>
      </c>
      <c r="W28" s="99"/>
      <c r="X28" s="99">
        <f>(ROUNDDOWN((ROUNDDOWN(ROUNDDOWN(75*($B$3/100),0)/($D$3/100),0))*($F$3/10),0))</f>
        <v>75</v>
      </c>
      <c r="Y28" s="99"/>
      <c r="Z28" s="99">
        <f>(ROUNDDOWN((ROUNDDOWN(ROUNDDOWN(65*($B$3/100),0)/($D$3/100),0))*($F$3/10),0))</f>
        <v>65</v>
      </c>
      <c r="AA28" s="99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99">
        <f>(ROUNDDOWN((ROUNDDOWN(ROUNDDOWN(95*($B$3/100),0)/($D$3/100),0))*($F$3/10),0))</f>
        <v>95</v>
      </c>
      <c r="AO28" s="99"/>
      <c r="AP28" s="99">
        <f>(ROUNDDOWN((ROUNDDOWN(ROUNDDOWN(65*($B$3/100),0)/($D$3/100),0))*($F$3/10),0))</f>
        <v>65</v>
      </c>
      <c r="AQ28" s="99"/>
      <c r="AR28" s="102">
        <f>(ROUNDDOWN((ROUNDDOWN(ROUNDDOWN(65*($B$3/100),0)/($D$3/100),0))*($F$3/10),0))</f>
        <v>65</v>
      </c>
      <c r="AS28" s="102"/>
      <c r="AT28" s="99">
        <f>(ROUNDDOWN((ROUNDDOWN(ROUNDDOWN(50*($B$3/100),0)/($D$3/100),0))*($F$3/10),0))</f>
        <v>50</v>
      </c>
      <c r="AU28" s="99"/>
      <c r="AV28" s="99">
        <f>(ROUNDDOWN((ROUNDDOWN(ROUNDDOWN(45*($B$3/100),0)/($D$3/100),0))*($F$3/10),0))</f>
        <v>45</v>
      </c>
      <c r="AW28" s="99"/>
      <c r="AX28" s="99">
        <f>(ROUNDDOWN((ROUNDDOWN(ROUNDDOWN(75*($B$3/100),0)/($D$3/100),0))*($F$3/10),0))</f>
        <v>75</v>
      </c>
      <c r="AY28" s="99"/>
      <c r="AZ28" s="50" t="s">
        <v>20</v>
      </c>
      <c r="BA28" s="50"/>
    </row>
    <row r="29" spans="1:53">
      <c r="A29" s="7" t="s">
        <v>21</v>
      </c>
      <c r="B29" s="59" t="s">
        <v>22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1"/>
      <c r="AZ29" s="50" t="s">
        <v>21</v>
      </c>
      <c r="BA29" s="50"/>
    </row>
    <row r="30" spans="1:53">
      <c r="A30" s="4"/>
      <c r="B30" s="45" t="s">
        <v>0</v>
      </c>
      <c r="C30" s="45"/>
      <c r="D30" s="45" t="s">
        <v>78</v>
      </c>
      <c r="E30" s="45"/>
      <c r="F30" s="45" t="s">
        <v>1</v>
      </c>
      <c r="G30" s="45"/>
      <c r="H30" s="89" t="s">
        <v>2</v>
      </c>
      <c r="I30" s="90"/>
      <c r="J30" s="45" t="s">
        <v>85</v>
      </c>
      <c r="K30" s="45"/>
      <c r="L30" s="45" t="s">
        <v>3</v>
      </c>
      <c r="M30" s="45"/>
      <c r="N30" s="45" t="s">
        <v>4</v>
      </c>
      <c r="O30" s="45"/>
      <c r="P30" s="45" t="s">
        <v>5</v>
      </c>
      <c r="Q30" s="45"/>
      <c r="R30" s="45" t="s">
        <v>6</v>
      </c>
      <c r="S30" s="45"/>
      <c r="T30" s="89" t="s">
        <v>86</v>
      </c>
      <c r="U30" s="90"/>
      <c r="V30" s="45" t="s">
        <v>7</v>
      </c>
      <c r="W30" s="45"/>
      <c r="X30" s="45" t="s">
        <v>8</v>
      </c>
      <c r="Y30" s="45"/>
      <c r="Z30" s="45" t="s">
        <v>9</v>
      </c>
      <c r="AA30" s="45"/>
      <c r="AB30" s="48" t="s">
        <v>10</v>
      </c>
      <c r="AC30" s="48"/>
      <c r="AD30" s="48" t="s">
        <v>11</v>
      </c>
      <c r="AE30" s="48"/>
      <c r="AF30" s="48" t="s">
        <v>12</v>
      </c>
      <c r="AG30" s="48"/>
      <c r="AH30" s="48" t="s">
        <v>13</v>
      </c>
      <c r="AI30" s="48"/>
      <c r="AJ30" s="48" t="s">
        <v>14</v>
      </c>
      <c r="AK30" s="48"/>
      <c r="AL30" s="48" t="s">
        <v>15</v>
      </c>
      <c r="AM30" s="48"/>
      <c r="AN30" s="50" t="s">
        <v>16</v>
      </c>
      <c r="AO30" s="50"/>
      <c r="AP30" s="50" t="s">
        <v>17</v>
      </c>
      <c r="AQ30" s="50"/>
      <c r="AR30" s="51" t="s">
        <v>18</v>
      </c>
      <c r="AS30" s="51"/>
      <c r="AT30" s="50" t="s">
        <v>19</v>
      </c>
      <c r="AU30" s="50"/>
      <c r="AV30" s="50" t="s">
        <v>20</v>
      </c>
      <c r="AW30" s="50"/>
      <c r="AX30" s="50" t="s">
        <v>21</v>
      </c>
      <c r="AY30" s="50"/>
      <c r="AZ30" s="52"/>
      <c r="BA30" s="52"/>
    </row>
    <row r="31" spans="1:53" s="27" customFormat="1" ht="12.4" customHeight="1">
      <c r="A31" s="29" t="s">
        <v>87</v>
      </c>
      <c r="B31" s="49" t="s">
        <v>88</v>
      </c>
      <c r="C31" s="49"/>
      <c r="D31" s="49" t="s">
        <v>89</v>
      </c>
      <c r="E31" s="49"/>
      <c r="F31" s="49" t="s">
        <v>91</v>
      </c>
      <c r="G31" s="49"/>
      <c r="H31" s="97" t="s">
        <v>92</v>
      </c>
      <c r="I31" s="98"/>
      <c r="J31" s="49" t="s">
        <v>93</v>
      </c>
      <c r="K31" s="49"/>
      <c r="L31" s="49" t="s">
        <v>94</v>
      </c>
      <c r="M31" s="49"/>
      <c r="N31" s="49" t="s">
        <v>95</v>
      </c>
      <c r="O31" s="49"/>
      <c r="P31" s="49" t="s">
        <v>96</v>
      </c>
      <c r="Q31" s="49"/>
      <c r="R31" s="49" t="s">
        <v>97</v>
      </c>
      <c r="S31" s="49"/>
      <c r="T31" s="87" t="s">
        <v>98</v>
      </c>
      <c r="U31" s="88"/>
      <c r="V31" s="52" t="s">
        <v>99</v>
      </c>
      <c r="W31" s="52"/>
      <c r="X31" s="52" t="s">
        <v>23</v>
      </c>
      <c r="Y31" s="52"/>
      <c r="Z31" s="52" t="s">
        <v>24</v>
      </c>
      <c r="AA31" s="52"/>
      <c r="AB31" s="52" t="s">
        <v>100</v>
      </c>
      <c r="AC31" s="52"/>
      <c r="AD31" s="49" t="s">
        <v>101</v>
      </c>
      <c r="AE31" s="49"/>
      <c r="AF31" s="49" t="s">
        <v>102</v>
      </c>
      <c r="AG31" s="49"/>
      <c r="AH31" s="49" t="s">
        <v>103</v>
      </c>
      <c r="AI31" s="49"/>
      <c r="AJ31" s="49" t="s">
        <v>104</v>
      </c>
      <c r="AK31" s="49"/>
      <c r="AL31" s="49" t="s">
        <v>105</v>
      </c>
      <c r="AM31" s="49"/>
      <c r="AN31" s="49" t="s">
        <v>106</v>
      </c>
      <c r="AO31" s="49"/>
      <c r="AP31" s="49" t="s">
        <v>107</v>
      </c>
      <c r="AQ31" s="49"/>
      <c r="AR31" s="49" t="s">
        <v>108</v>
      </c>
      <c r="AS31" s="49"/>
      <c r="AT31" s="49" t="s">
        <v>25</v>
      </c>
      <c r="AU31" s="49"/>
      <c r="AV31" s="49" t="s">
        <v>109</v>
      </c>
      <c r="AW31" s="49"/>
      <c r="AX31" s="49" t="s">
        <v>105</v>
      </c>
      <c r="AY31" s="49"/>
      <c r="AZ31" s="49" t="s">
        <v>87</v>
      </c>
      <c r="BA31" s="49"/>
    </row>
    <row r="32" spans="1:53" s="28" customFormat="1" ht="13.5" thickBot="1">
      <c r="A32" s="62"/>
      <c r="B32" s="62"/>
      <c r="C32" s="63"/>
      <c r="D32" s="49" t="s">
        <v>90</v>
      </c>
      <c r="E32" s="49"/>
      <c r="F32" s="64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2"/>
      <c r="BA32" s="2"/>
    </row>
    <row r="33" spans="1:53" s="21" customFormat="1">
      <c r="A33" s="19"/>
      <c r="B33" s="94" t="s">
        <v>26</v>
      </c>
      <c r="C33" s="94"/>
      <c r="D33" s="94"/>
      <c r="E33" s="94" t="s">
        <v>27</v>
      </c>
      <c r="F33" s="94"/>
      <c r="G33" s="95" t="s">
        <v>28</v>
      </c>
      <c r="H33" s="96"/>
      <c r="I33" s="94" t="s">
        <v>116</v>
      </c>
      <c r="J33" s="94"/>
      <c r="K33" s="94"/>
      <c r="L33" s="94"/>
      <c r="M33" s="94"/>
      <c r="N33" s="94"/>
      <c r="O33" s="94" t="s">
        <v>29</v>
      </c>
      <c r="P33" s="94"/>
      <c r="Q33" s="94"/>
      <c r="R33" s="94"/>
      <c r="S33" s="94"/>
      <c r="T33" s="94"/>
      <c r="U33" s="94"/>
      <c r="V33" s="95"/>
      <c r="W33" s="91" t="s">
        <v>30</v>
      </c>
      <c r="X33" s="92"/>
      <c r="Y33" s="92"/>
      <c r="Z33" s="92"/>
      <c r="AA33" s="92"/>
      <c r="AB33" s="92"/>
      <c r="AC33" s="92"/>
      <c r="AD33" s="93"/>
      <c r="AE33" s="96" t="s">
        <v>26</v>
      </c>
      <c r="AF33" s="94"/>
      <c r="AG33" s="94"/>
      <c r="AH33" s="94" t="s">
        <v>27</v>
      </c>
      <c r="AI33" s="94"/>
      <c r="AJ33" s="94" t="s">
        <v>28</v>
      </c>
      <c r="AK33" s="94"/>
      <c r="AL33" s="94" t="s">
        <v>116</v>
      </c>
      <c r="AM33" s="94"/>
      <c r="AN33" s="94"/>
      <c r="AO33" s="94"/>
      <c r="AP33" s="94"/>
      <c r="AQ33" s="94"/>
      <c r="AR33" s="94" t="s">
        <v>29</v>
      </c>
      <c r="AS33" s="94"/>
      <c r="AT33" s="94"/>
      <c r="AU33" s="94"/>
      <c r="AV33" s="94"/>
      <c r="AW33" s="94"/>
      <c r="AX33" s="94"/>
      <c r="AY33" s="94"/>
      <c r="AZ33" s="19"/>
      <c r="BA33" s="19"/>
    </row>
    <row r="34" spans="1:53" s="23" customFormat="1" ht="12.75" customHeight="1">
      <c r="A34" s="20"/>
      <c r="B34" s="67" t="s">
        <v>31</v>
      </c>
      <c r="C34" s="67"/>
      <c r="D34" s="67"/>
      <c r="E34" s="67">
        <v>0</v>
      </c>
      <c r="F34" s="67"/>
      <c r="G34" s="76" t="s">
        <v>32</v>
      </c>
      <c r="H34" s="77"/>
      <c r="I34" s="65" t="s">
        <v>33</v>
      </c>
      <c r="J34" s="65"/>
      <c r="K34" s="65"/>
      <c r="L34" s="65"/>
      <c r="M34" s="65"/>
      <c r="N34" s="65"/>
      <c r="O34" s="65" t="s">
        <v>34</v>
      </c>
      <c r="P34" s="65"/>
      <c r="Q34" s="65"/>
      <c r="R34" s="65"/>
      <c r="S34" s="65"/>
      <c r="T34" s="65"/>
      <c r="U34" s="65"/>
      <c r="V34" s="75"/>
      <c r="W34" s="40">
        <v>0</v>
      </c>
      <c r="X34" s="82" t="s">
        <v>35</v>
      </c>
      <c r="Y34" s="82"/>
      <c r="Z34" s="82"/>
      <c r="AA34" s="82"/>
      <c r="AB34" s="82"/>
      <c r="AC34" s="82"/>
      <c r="AD34" s="83"/>
      <c r="AE34" s="71" t="s">
        <v>36</v>
      </c>
      <c r="AF34" s="72"/>
      <c r="AG34" s="72"/>
      <c r="AH34" s="67">
        <v>2</v>
      </c>
      <c r="AI34" s="67"/>
      <c r="AJ34" s="68" t="s">
        <v>41</v>
      </c>
      <c r="AK34" s="68"/>
      <c r="AL34" s="65" t="s">
        <v>38</v>
      </c>
      <c r="AM34" s="65"/>
      <c r="AN34" s="65"/>
      <c r="AO34" s="65"/>
      <c r="AP34" s="65"/>
      <c r="AQ34" s="65"/>
      <c r="AR34" s="65" t="s">
        <v>39</v>
      </c>
      <c r="AS34" s="65"/>
      <c r="AT34" s="65"/>
      <c r="AU34" s="65"/>
      <c r="AV34" s="65"/>
      <c r="AW34" s="65"/>
      <c r="AX34" s="65"/>
      <c r="AY34" s="65"/>
      <c r="AZ34" s="22"/>
      <c r="BA34" s="22"/>
    </row>
    <row r="35" spans="1:53" s="23" customFormat="1" ht="12.75" customHeight="1">
      <c r="A35" s="20"/>
      <c r="B35" s="72" t="s">
        <v>40</v>
      </c>
      <c r="C35" s="72"/>
      <c r="D35" s="72"/>
      <c r="E35" s="67">
        <v>1</v>
      </c>
      <c r="F35" s="67"/>
      <c r="G35" s="76" t="s">
        <v>37</v>
      </c>
      <c r="H35" s="77"/>
      <c r="I35" s="65" t="s">
        <v>42</v>
      </c>
      <c r="J35" s="65"/>
      <c r="K35" s="65"/>
      <c r="L35" s="65"/>
      <c r="M35" s="65"/>
      <c r="N35" s="65"/>
      <c r="O35" s="65" t="s">
        <v>43</v>
      </c>
      <c r="P35" s="65"/>
      <c r="Q35" s="65"/>
      <c r="R35" s="65"/>
      <c r="S35" s="65"/>
      <c r="T35" s="65"/>
      <c r="U35" s="65"/>
      <c r="V35" s="75"/>
      <c r="W35" s="40">
        <v>1</v>
      </c>
      <c r="X35" s="82" t="s">
        <v>44</v>
      </c>
      <c r="Y35" s="82"/>
      <c r="Z35" s="82"/>
      <c r="AA35" s="82"/>
      <c r="AB35" s="82"/>
      <c r="AC35" s="82"/>
      <c r="AD35" s="83"/>
      <c r="AE35" s="71" t="s">
        <v>45</v>
      </c>
      <c r="AF35" s="72"/>
      <c r="AG35" s="72"/>
      <c r="AH35" s="67">
        <v>3</v>
      </c>
      <c r="AI35" s="67"/>
      <c r="AJ35" s="68" t="s">
        <v>46</v>
      </c>
      <c r="AK35" s="68"/>
      <c r="AL35" s="65" t="s">
        <v>47</v>
      </c>
      <c r="AM35" s="65"/>
      <c r="AN35" s="65"/>
      <c r="AO35" s="65"/>
      <c r="AP35" s="65"/>
      <c r="AQ35" s="65"/>
      <c r="AR35" s="65" t="s">
        <v>48</v>
      </c>
      <c r="AS35" s="65"/>
      <c r="AT35" s="65"/>
      <c r="AU35" s="65"/>
      <c r="AV35" s="65"/>
      <c r="AW35" s="65"/>
      <c r="AX35" s="65"/>
      <c r="AY35" s="65"/>
      <c r="AZ35" s="22"/>
      <c r="BA35" s="22"/>
    </row>
    <row r="36" spans="1:53" s="23" customFormat="1" ht="12.75" customHeight="1">
      <c r="A36" s="20"/>
      <c r="B36" s="72" t="s">
        <v>49</v>
      </c>
      <c r="C36" s="72"/>
      <c r="D36" s="72"/>
      <c r="E36" s="67">
        <v>1</v>
      </c>
      <c r="F36" s="67"/>
      <c r="G36" s="85" t="s">
        <v>113</v>
      </c>
      <c r="H36" s="86"/>
      <c r="I36" s="65" t="s">
        <v>50</v>
      </c>
      <c r="J36" s="65"/>
      <c r="K36" s="65"/>
      <c r="L36" s="65"/>
      <c r="M36" s="65"/>
      <c r="N36" s="65"/>
      <c r="O36" s="65" t="s">
        <v>51</v>
      </c>
      <c r="P36" s="65"/>
      <c r="Q36" s="65"/>
      <c r="R36" s="65"/>
      <c r="S36" s="65"/>
      <c r="T36" s="65"/>
      <c r="U36" s="65"/>
      <c r="V36" s="75"/>
      <c r="W36" s="40">
        <v>2</v>
      </c>
      <c r="X36" s="82" t="s">
        <v>81</v>
      </c>
      <c r="Y36" s="82"/>
      <c r="Z36" s="82"/>
      <c r="AA36" s="82"/>
      <c r="AB36" s="82"/>
      <c r="AC36" s="82"/>
      <c r="AD36" s="83"/>
      <c r="AE36" s="69" t="s">
        <v>52</v>
      </c>
      <c r="AF36" s="67"/>
      <c r="AG36" s="67"/>
      <c r="AH36" s="67">
        <v>3</v>
      </c>
      <c r="AI36" s="67"/>
      <c r="AJ36" s="84" t="s">
        <v>53</v>
      </c>
      <c r="AK36" s="84"/>
      <c r="AL36" s="65" t="s">
        <v>54</v>
      </c>
      <c r="AM36" s="65"/>
      <c r="AN36" s="65"/>
      <c r="AO36" s="65"/>
      <c r="AP36" s="65"/>
      <c r="AQ36" s="65"/>
      <c r="AR36" s="65" t="s">
        <v>55</v>
      </c>
      <c r="AS36" s="65"/>
      <c r="AT36" s="65"/>
      <c r="AU36" s="65"/>
      <c r="AV36" s="65"/>
      <c r="AW36" s="65"/>
      <c r="AX36" s="65"/>
      <c r="AY36" s="65"/>
      <c r="AZ36" s="22"/>
      <c r="BA36" s="22"/>
    </row>
    <row r="37" spans="1:53" s="23" customFormat="1" ht="12.75" customHeight="1">
      <c r="A37" s="20"/>
      <c r="B37" s="72" t="s">
        <v>56</v>
      </c>
      <c r="C37" s="72"/>
      <c r="D37" s="72"/>
      <c r="E37" s="67">
        <v>2</v>
      </c>
      <c r="F37" s="67"/>
      <c r="G37" s="76" t="s">
        <v>57</v>
      </c>
      <c r="H37" s="77"/>
      <c r="I37" s="65" t="s">
        <v>58</v>
      </c>
      <c r="J37" s="65"/>
      <c r="K37" s="65"/>
      <c r="L37" s="65"/>
      <c r="M37" s="65"/>
      <c r="N37" s="65"/>
      <c r="O37" s="65" t="s">
        <v>59</v>
      </c>
      <c r="P37" s="65"/>
      <c r="Q37" s="65"/>
      <c r="R37" s="65"/>
      <c r="S37" s="65"/>
      <c r="T37" s="65"/>
      <c r="U37" s="65"/>
      <c r="V37" s="75"/>
      <c r="W37" s="40">
        <v>3</v>
      </c>
      <c r="X37" s="82" t="s">
        <v>83</v>
      </c>
      <c r="Y37" s="82"/>
      <c r="Z37" s="82"/>
      <c r="AA37" s="82"/>
      <c r="AB37" s="82"/>
      <c r="AC37" s="82"/>
      <c r="AD37" s="83"/>
      <c r="AE37" s="71" t="s">
        <v>60</v>
      </c>
      <c r="AF37" s="72"/>
      <c r="AG37" s="72"/>
      <c r="AH37" s="67">
        <v>3</v>
      </c>
      <c r="AI37" s="67"/>
      <c r="AJ37" s="70" t="s">
        <v>112</v>
      </c>
      <c r="AK37" s="70"/>
      <c r="AL37" s="81" t="s">
        <v>84</v>
      </c>
      <c r="AM37" s="65"/>
      <c r="AN37" s="65"/>
      <c r="AO37" s="65"/>
      <c r="AP37" s="65"/>
      <c r="AQ37" s="65"/>
      <c r="AR37" s="65" t="s">
        <v>61</v>
      </c>
      <c r="AS37" s="65"/>
      <c r="AT37" s="65"/>
      <c r="AU37" s="65"/>
      <c r="AV37" s="65"/>
      <c r="AW37" s="65"/>
      <c r="AX37" s="65"/>
      <c r="AY37" s="65"/>
      <c r="AZ37" s="22"/>
      <c r="BA37" s="22"/>
    </row>
    <row r="38" spans="1:53" s="23" customFormat="1" ht="12.75" customHeight="1" thickBot="1">
      <c r="A38" s="20"/>
      <c r="B38" s="72" t="s">
        <v>62</v>
      </c>
      <c r="C38" s="72"/>
      <c r="D38" s="72"/>
      <c r="E38" s="67">
        <v>2</v>
      </c>
      <c r="F38" s="67"/>
      <c r="G38" s="73" t="s">
        <v>63</v>
      </c>
      <c r="H38" s="74"/>
      <c r="I38" s="65" t="s">
        <v>64</v>
      </c>
      <c r="J38" s="65"/>
      <c r="K38" s="65"/>
      <c r="L38" s="65"/>
      <c r="M38" s="65"/>
      <c r="N38" s="65"/>
      <c r="O38" s="65" t="s">
        <v>65</v>
      </c>
      <c r="P38" s="65"/>
      <c r="Q38" s="65"/>
      <c r="R38" s="65"/>
      <c r="S38" s="65"/>
      <c r="T38" s="65"/>
      <c r="U38" s="65"/>
      <c r="V38" s="75"/>
      <c r="W38" s="41">
        <v>4</v>
      </c>
      <c r="X38" s="78" t="s">
        <v>66</v>
      </c>
      <c r="Y38" s="78"/>
      <c r="Z38" s="78"/>
      <c r="AA38" s="78"/>
      <c r="AB38" s="78"/>
      <c r="AC38" s="78"/>
      <c r="AD38" s="79"/>
      <c r="AE38" s="69" t="s">
        <v>67</v>
      </c>
      <c r="AF38" s="67"/>
      <c r="AG38" s="67"/>
      <c r="AH38" s="67">
        <v>3</v>
      </c>
      <c r="AI38" s="67"/>
      <c r="AJ38" s="70" t="s">
        <v>111</v>
      </c>
      <c r="AK38" s="70"/>
      <c r="AL38" s="65" t="s">
        <v>120</v>
      </c>
      <c r="AM38" s="65"/>
      <c r="AN38" s="65"/>
      <c r="AO38" s="65"/>
      <c r="AP38" s="65"/>
      <c r="AQ38" s="65"/>
      <c r="AR38" s="65" t="s">
        <v>68</v>
      </c>
      <c r="AS38" s="65"/>
      <c r="AT38" s="65"/>
      <c r="AU38" s="65"/>
      <c r="AV38" s="65"/>
      <c r="AW38" s="65"/>
      <c r="AX38" s="65"/>
      <c r="AY38" s="65"/>
      <c r="AZ38" s="22"/>
      <c r="BA38" s="22"/>
    </row>
    <row r="39" spans="1:53" s="23" customFormat="1" ht="12.75" customHeight="1">
      <c r="A39" s="20"/>
      <c r="B39" s="67" t="s">
        <v>69</v>
      </c>
      <c r="C39" s="67"/>
      <c r="D39" s="67"/>
      <c r="E39" s="67">
        <v>2</v>
      </c>
      <c r="F39" s="67"/>
      <c r="G39" s="76" t="s">
        <v>70</v>
      </c>
      <c r="H39" s="77"/>
      <c r="I39" s="65" t="s">
        <v>71</v>
      </c>
      <c r="J39" s="65"/>
      <c r="K39" s="65"/>
      <c r="L39" s="65"/>
      <c r="M39" s="65"/>
      <c r="N39" s="65"/>
      <c r="O39" s="81" t="s">
        <v>79</v>
      </c>
      <c r="P39" s="65"/>
      <c r="Q39" s="65"/>
      <c r="R39" s="65"/>
      <c r="S39" s="65"/>
      <c r="T39" s="65"/>
      <c r="U39" s="65"/>
      <c r="V39" s="65"/>
      <c r="W39" s="20"/>
      <c r="X39" s="22"/>
      <c r="Y39" s="22"/>
      <c r="Z39" s="22"/>
      <c r="AA39" s="22"/>
      <c r="AB39" s="22"/>
      <c r="AC39" s="22"/>
      <c r="AD39" s="20"/>
      <c r="AE39" s="72" t="s">
        <v>72</v>
      </c>
      <c r="AF39" s="72"/>
      <c r="AG39" s="72"/>
      <c r="AH39" s="67">
        <v>5</v>
      </c>
      <c r="AI39" s="67"/>
      <c r="AJ39" s="70" t="s">
        <v>110</v>
      </c>
      <c r="AK39" s="70"/>
      <c r="AL39" s="65" t="s">
        <v>64</v>
      </c>
      <c r="AM39" s="65"/>
      <c r="AN39" s="65"/>
      <c r="AO39" s="65"/>
      <c r="AP39" s="65"/>
      <c r="AQ39" s="65"/>
      <c r="AR39" s="65" t="s">
        <v>55</v>
      </c>
      <c r="AS39" s="65"/>
      <c r="AT39" s="65"/>
      <c r="AU39" s="65"/>
      <c r="AV39" s="65"/>
      <c r="AW39" s="65"/>
      <c r="AX39" s="65"/>
      <c r="AY39" s="65"/>
      <c r="AZ39" s="22"/>
      <c r="BA39" s="22"/>
    </row>
    <row r="40" spans="1:53" s="23" customFormat="1" ht="12" customHeight="1">
      <c r="A40" s="20"/>
      <c r="B40" s="66" t="s">
        <v>73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22"/>
      <c r="BA40" s="22"/>
    </row>
    <row r="41" spans="1:53" s="24" customFormat="1" ht="12" customHeight="1">
      <c r="B41" s="66" t="s">
        <v>80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25"/>
      <c r="BA41" s="25"/>
    </row>
    <row r="42" spans="1:53" s="23" customFormat="1" ht="12" customHeight="1">
      <c r="A42" s="20"/>
      <c r="B42" s="18"/>
      <c r="C42" s="66" t="s">
        <v>119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26"/>
      <c r="AZ42" s="22"/>
      <c r="BA42" s="22"/>
    </row>
    <row r="43" spans="1:53" s="23" customFormat="1" ht="11.4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80" t="s">
        <v>115</v>
      </c>
      <c r="W43" s="80"/>
      <c r="X43" s="80"/>
      <c r="Y43" s="80"/>
      <c r="Z43" s="80"/>
      <c r="AA43" s="80"/>
      <c r="AB43" s="80"/>
      <c r="AC43" s="80"/>
      <c r="AD43" s="80"/>
      <c r="AE43" s="80"/>
      <c r="AZ43" s="3"/>
    </row>
    <row r="44" spans="1:53" s="3" customForma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53" s="3" customForma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53" s="3" customForma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</sheetData>
  <mergeCells count="591">
    <mergeCell ref="P4:Q4"/>
    <mergeCell ref="R4:S4"/>
    <mergeCell ref="T4:U4"/>
    <mergeCell ref="V4:W4"/>
    <mergeCell ref="X4:Y4"/>
    <mergeCell ref="Z4:AA4"/>
    <mergeCell ref="AZ4:BA4"/>
    <mergeCell ref="P3:V3"/>
    <mergeCell ref="U2:Y2"/>
    <mergeCell ref="AC2:AF2"/>
    <mergeCell ref="H2:T2"/>
    <mergeCell ref="Z2:AB2"/>
    <mergeCell ref="AG2:BA2"/>
    <mergeCell ref="X3:BA3"/>
    <mergeCell ref="A1:BA1"/>
    <mergeCell ref="B4:C4"/>
    <mergeCell ref="D4:E4"/>
    <mergeCell ref="F4:G4"/>
    <mergeCell ref="H4:I4"/>
    <mergeCell ref="J4:K4"/>
    <mergeCell ref="L4:M4"/>
    <mergeCell ref="N4:O4"/>
    <mergeCell ref="AN4:AO4"/>
    <mergeCell ref="AP4:AQ4"/>
    <mergeCell ref="AR4:AS4"/>
    <mergeCell ref="AT4:AU4"/>
    <mergeCell ref="AV4:AW4"/>
    <mergeCell ref="AX4:AY4"/>
    <mergeCell ref="AB4:AC4"/>
    <mergeCell ref="AD4:AE4"/>
    <mergeCell ref="AF4:AG4"/>
    <mergeCell ref="AH4:AI4"/>
    <mergeCell ref="AJ4:AK4"/>
    <mergeCell ref="AL4:AM4"/>
    <mergeCell ref="B2:C2"/>
    <mergeCell ref="B3:C3"/>
    <mergeCell ref="D2:E2"/>
    <mergeCell ref="D3:E3"/>
    <mergeCell ref="AR5:AS5"/>
    <mergeCell ref="AT5:AU5"/>
    <mergeCell ref="AV5:AW5"/>
    <mergeCell ref="AX5:AY5"/>
    <mergeCell ref="AB6:AC6"/>
    <mergeCell ref="AD6:AE6"/>
    <mergeCell ref="AF6:AG6"/>
    <mergeCell ref="AH6:AI6"/>
    <mergeCell ref="AN6:AO6"/>
    <mergeCell ref="AP6:AQ6"/>
    <mergeCell ref="AB5:AC5"/>
    <mergeCell ref="AD5:AE5"/>
    <mergeCell ref="AF5:AG5"/>
    <mergeCell ref="AH5:AI5"/>
    <mergeCell ref="AN5:AO5"/>
    <mergeCell ref="AP5:AQ5"/>
    <mergeCell ref="AR6:AS6"/>
    <mergeCell ref="AT6:AU6"/>
    <mergeCell ref="AV6:AW6"/>
    <mergeCell ref="AX6:AY6"/>
    <mergeCell ref="AN8:AO8"/>
    <mergeCell ref="AP8:AQ8"/>
    <mergeCell ref="AR8:AS8"/>
    <mergeCell ref="AT8:AU8"/>
    <mergeCell ref="AV8:AW8"/>
    <mergeCell ref="AZ7:BA7"/>
    <mergeCell ref="AB7:AC7"/>
    <mergeCell ref="AD7:AE7"/>
    <mergeCell ref="AF7:AG7"/>
    <mergeCell ref="AH7:AI7"/>
    <mergeCell ref="AN7:AO7"/>
    <mergeCell ref="AP7:AQ7"/>
    <mergeCell ref="AR7:AS7"/>
    <mergeCell ref="AT7:AU7"/>
    <mergeCell ref="AV7:AW7"/>
    <mergeCell ref="AX7:AY7"/>
    <mergeCell ref="AX8:AY8"/>
    <mergeCell ref="AB8:AC8"/>
    <mergeCell ref="AD8:AE8"/>
    <mergeCell ref="AF8:AG8"/>
    <mergeCell ref="AH8:AI8"/>
    <mergeCell ref="AZ8:BA8"/>
    <mergeCell ref="L9:M9"/>
    <mergeCell ref="N9:O9"/>
    <mergeCell ref="P9:Q9"/>
    <mergeCell ref="R9:S9"/>
    <mergeCell ref="T9:U9"/>
    <mergeCell ref="V9:W9"/>
    <mergeCell ref="AX9:AY9"/>
    <mergeCell ref="AT9:AU9"/>
    <mergeCell ref="B9:C9"/>
    <mergeCell ref="D9:E9"/>
    <mergeCell ref="F9:G9"/>
    <mergeCell ref="H9:I9"/>
    <mergeCell ref="J9:K9"/>
    <mergeCell ref="X9:Y9"/>
    <mergeCell ref="Z9:AA9"/>
    <mergeCell ref="AB9:AC9"/>
    <mergeCell ref="AD9:AE9"/>
    <mergeCell ref="AD11:AE11"/>
    <mergeCell ref="AF11:AG11"/>
    <mergeCell ref="AH11:AI11"/>
    <mergeCell ref="AB12:AC12"/>
    <mergeCell ref="AD12:AE12"/>
    <mergeCell ref="AF12:AG12"/>
    <mergeCell ref="AH12:AI12"/>
    <mergeCell ref="AV9:AW9"/>
    <mergeCell ref="AB10:AC10"/>
    <mergeCell ref="AD10:AE10"/>
    <mergeCell ref="AF10:AG10"/>
    <mergeCell ref="AH10:AI10"/>
    <mergeCell ref="AJ9:AK9"/>
    <mergeCell ref="AL9:AM9"/>
    <mergeCell ref="AN9:AO9"/>
    <mergeCell ref="AP9:AQ9"/>
    <mergeCell ref="AR9:AS9"/>
    <mergeCell ref="AF9:AG9"/>
    <mergeCell ref="AH9:AI9"/>
    <mergeCell ref="R13:S13"/>
    <mergeCell ref="T13:U13"/>
    <mergeCell ref="V13:W13"/>
    <mergeCell ref="B13:C13"/>
    <mergeCell ref="D13:E13"/>
    <mergeCell ref="F13:G13"/>
    <mergeCell ref="H13:I13"/>
    <mergeCell ref="J13:K13"/>
    <mergeCell ref="AB11:AC11"/>
    <mergeCell ref="AV13:AW13"/>
    <mergeCell ref="AX13:AY13"/>
    <mergeCell ref="B14:C14"/>
    <mergeCell ref="D14:E14"/>
    <mergeCell ref="F14:G14"/>
    <mergeCell ref="H14:I14"/>
    <mergeCell ref="J14:K14"/>
    <mergeCell ref="L14:M14"/>
    <mergeCell ref="N14:O14"/>
    <mergeCell ref="AJ13:AK13"/>
    <mergeCell ref="AL13:AM13"/>
    <mergeCell ref="AN13:AO13"/>
    <mergeCell ref="AP13:AQ13"/>
    <mergeCell ref="AR13:AS13"/>
    <mergeCell ref="AT13:AU13"/>
    <mergeCell ref="X13:Y13"/>
    <mergeCell ref="Z13:AA13"/>
    <mergeCell ref="AB13:AC13"/>
    <mergeCell ref="AD13:AE13"/>
    <mergeCell ref="AF13:AG13"/>
    <mergeCell ref="AH13:AI13"/>
    <mergeCell ref="L13:M13"/>
    <mergeCell ref="N13:O13"/>
    <mergeCell ref="P13:Q13"/>
    <mergeCell ref="AT14:AU14"/>
    <mergeCell ref="AV14:AW14"/>
    <mergeCell ref="AX14:AY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AN14:AO14"/>
    <mergeCell ref="AP14:AQ14"/>
    <mergeCell ref="AR14:AS14"/>
    <mergeCell ref="P14:Q14"/>
    <mergeCell ref="R14:S14"/>
    <mergeCell ref="T14:U14"/>
    <mergeCell ref="V14:W14"/>
    <mergeCell ref="X14:Y14"/>
    <mergeCell ref="Z14:AA14"/>
    <mergeCell ref="AB15:AC15"/>
    <mergeCell ref="AD15:AE15"/>
    <mergeCell ref="AF15:AG15"/>
    <mergeCell ref="AH15:AI15"/>
    <mergeCell ref="L15:M15"/>
    <mergeCell ref="N15:O15"/>
    <mergeCell ref="P15:Q15"/>
    <mergeCell ref="R15:S15"/>
    <mergeCell ref="T15:U15"/>
    <mergeCell ref="AJ15:AK15"/>
    <mergeCell ref="AV15:AW15"/>
    <mergeCell ref="AX15:AY15"/>
    <mergeCell ref="AL15:AM15"/>
    <mergeCell ref="AN15:AO15"/>
    <mergeCell ref="AP15:AQ15"/>
    <mergeCell ref="AR15:AS15"/>
    <mergeCell ref="AT15:AU15"/>
    <mergeCell ref="AN16:AO16"/>
    <mergeCell ref="AP16:AQ16"/>
    <mergeCell ref="AR16:AS16"/>
    <mergeCell ref="AT16:AU16"/>
    <mergeCell ref="AV16:AW16"/>
    <mergeCell ref="AX16:AY16"/>
    <mergeCell ref="AL16:AM16"/>
    <mergeCell ref="X15:Y15"/>
    <mergeCell ref="Z15:AA15"/>
    <mergeCell ref="AB16:AC16"/>
    <mergeCell ref="AD16:AE16"/>
    <mergeCell ref="AF16:AG16"/>
    <mergeCell ref="AH16:AI16"/>
    <mergeCell ref="AJ16:AK16"/>
    <mergeCell ref="V15:W15"/>
    <mergeCell ref="V16:W16"/>
    <mergeCell ref="X16:Y16"/>
    <mergeCell ref="Z16:AA16"/>
    <mergeCell ref="AR18:AS18"/>
    <mergeCell ref="AT18:AU18"/>
    <mergeCell ref="AV18:AW18"/>
    <mergeCell ref="AX18:AY18"/>
    <mergeCell ref="AL18:AM18"/>
    <mergeCell ref="AN18:AO18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B18:C18"/>
    <mergeCell ref="D18:E18"/>
    <mergeCell ref="F18:G18"/>
    <mergeCell ref="H18:I18"/>
    <mergeCell ref="J18:K18"/>
    <mergeCell ref="L18:M18"/>
    <mergeCell ref="N18:O18"/>
    <mergeCell ref="P18:Q18"/>
    <mergeCell ref="AP18:AQ18"/>
    <mergeCell ref="D19:E19"/>
    <mergeCell ref="F19:G19"/>
    <mergeCell ref="H19:I19"/>
    <mergeCell ref="AD18:AE18"/>
    <mergeCell ref="AF18:AG18"/>
    <mergeCell ref="AH18:AI18"/>
    <mergeCell ref="AJ18:AK18"/>
    <mergeCell ref="R18:S18"/>
    <mergeCell ref="T18:U18"/>
    <mergeCell ref="V18:W18"/>
    <mergeCell ref="X18:Y18"/>
    <mergeCell ref="Z18:AA18"/>
    <mergeCell ref="AB18:AC18"/>
    <mergeCell ref="N19:O19"/>
    <mergeCell ref="P19:Q19"/>
    <mergeCell ref="R19:S19"/>
    <mergeCell ref="T19:U19"/>
    <mergeCell ref="AT19:AU19"/>
    <mergeCell ref="AV19:AW19"/>
    <mergeCell ref="AX19:AY19"/>
    <mergeCell ref="B20:C20"/>
    <mergeCell ref="D20:E20"/>
    <mergeCell ref="F20:G20"/>
    <mergeCell ref="H20:I20"/>
    <mergeCell ref="J20:K20"/>
    <mergeCell ref="L20:M20"/>
    <mergeCell ref="AH19:AI19"/>
    <mergeCell ref="AJ19:AK19"/>
    <mergeCell ref="AL19:AM19"/>
    <mergeCell ref="AN19:AO19"/>
    <mergeCell ref="AP19:AQ19"/>
    <mergeCell ref="AR19:AS19"/>
    <mergeCell ref="V19:W19"/>
    <mergeCell ref="X19:Y19"/>
    <mergeCell ref="Z19:AA19"/>
    <mergeCell ref="AB19:AC19"/>
    <mergeCell ref="AD19:AE19"/>
    <mergeCell ref="AF19:AG19"/>
    <mergeCell ref="J19:K19"/>
    <mergeCell ref="L19:M19"/>
    <mergeCell ref="B19:C19"/>
    <mergeCell ref="AF20:AG20"/>
    <mergeCell ref="AH20:AI20"/>
    <mergeCell ref="AJ20:AK20"/>
    <mergeCell ref="N20:O20"/>
    <mergeCell ref="P20:Q20"/>
    <mergeCell ref="R20:S20"/>
    <mergeCell ref="T20:U20"/>
    <mergeCell ref="V20:W20"/>
    <mergeCell ref="X20:Y20"/>
    <mergeCell ref="R21:S21"/>
    <mergeCell ref="T21:U21"/>
    <mergeCell ref="V21:W21"/>
    <mergeCell ref="X21:Y21"/>
    <mergeCell ref="Z21:AA21"/>
    <mergeCell ref="AB21:AC21"/>
    <mergeCell ref="AX20:AY20"/>
    <mergeCell ref="B21:C21"/>
    <mergeCell ref="D21:E21"/>
    <mergeCell ref="F21:G21"/>
    <mergeCell ref="H21:I21"/>
    <mergeCell ref="J21:K21"/>
    <mergeCell ref="L21:M21"/>
    <mergeCell ref="N21:O21"/>
    <mergeCell ref="P21:Q21"/>
    <mergeCell ref="AL20:AM20"/>
    <mergeCell ref="AN20:AO20"/>
    <mergeCell ref="AP20:AQ20"/>
    <mergeCell ref="AR20:AS20"/>
    <mergeCell ref="AT20:AU20"/>
    <mergeCell ref="AV20:AW20"/>
    <mergeCell ref="Z20:AA20"/>
    <mergeCell ref="AB20:AC20"/>
    <mergeCell ref="AD20:AE20"/>
    <mergeCell ref="AB22:AC22"/>
    <mergeCell ref="AD22:AE22"/>
    <mergeCell ref="AF22:AG22"/>
    <mergeCell ref="AH22:AI22"/>
    <mergeCell ref="AD21:AE21"/>
    <mergeCell ref="AF21:AG21"/>
    <mergeCell ref="AH21:AI21"/>
    <mergeCell ref="AJ21:AK21"/>
    <mergeCell ref="AL21:AM21"/>
    <mergeCell ref="AR24:AS24"/>
    <mergeCell ref="AT24:AU24"/>
    <mergeCell ref="AV24:AW24"/>
    <mergeCell ref="AX24:AY24"/>
    <mergeCell ref="AL24:AM24"/>
    <mergeCell ref="AN24:AO24"/>
    <mergeCell ref="AP21:AQ21"/>
    <mergeCell ref="AR21:AS21"/>
    <mergeCell ref="AT21:AU21"/>
    <mergeCell ref="AV21:AW21"/>
    <mergeCell ref="AX21:AY21"/>
    <mergeCell ref="AN21:AO21"/>
    <mergeCell ref="B24:C24"/>
    <mergeCell ref="D24:E24"/>
    <mergeCell ref="F24:G24"/>
    <mergeCell ref="H24:I24"/>
    <mergeCell ref="J24:K24"/>
    <mergeCell ref="L24:M24"/>
    <mergeCell ref="N24:O24"/>
    <mergeCell ref="P24:Q24"/>
    <mergeCell ref="AP24:AQ24"/>
    <mergeCell ref="AD24:AE24"/>
    <mergeCell ref="AF24:AG24"/>
    <mergeCell ref="AH24:AI24"/>
    <mergeCell ref="AJ24:AK24"/>
    <mergeCell ref="R24:S24"/>
    <mergeCell ref="T24:U24"/>
    <mergeCell ref="V24:W24"/>
    <mergeCell ref="X24:Y24"/>
    <mergeCell ref="Z24:AA24"/>
    <mergeCell ref="AB24:AC24"/>
    <mergeCell ref="V25:W25"/>
    <mergeCell ref="X25:Y25"/>
    <mergeCell ref="Z25:AA25"/>
    <mergeCell ref="B26:C26"/>
    <mergeCell ref="D26:E26"/>
    <mergeCell ref="F26:G26"/>
    <mergeCell ref="H26:I26"/>
    <mergeCell ref="J26:K26"/>
    <mergeCell ref="L26:M26"/>
    <mergeCell ref="J25:K25"/>
    <mergeCell ref="L25:M25"/>
    <mergeCell ref="N25:O25"/>
    <mergeCell ref="P25:Q25"/>
    <mergeCell ref="R25:S25"/>
    <mergeCell ref="T25:U25"/>
    <mergeCell ref="B25:C25"/>
    <mergeCell ref="D25:E25"/>
    <mergeCell ref="F25:G25"/>
    <mergeCell ref="H25:I25"/>
    <mergeCell ref="B27:C27"/>
    <mergeCell ref="D27:E27"/>
    <mergeCell ref="F27:G27"/>
    <mergeCell ref="H27:I27"/>
    <mergeCell ref="J27:K27"/>
    <mergeCell ref="L27:M27"/>
    <mergeCell ref="N27:O27"/>
    <mergeCell ref="P27:Q27"/>
    <mergeCell ref="AL26:AM26"/>
    <mergeCell ref="Z26:AA26"/>
    <mergeCell ref="AB26:AC26"/>
    <mergeCell ref="AD26:AE26"/>
    <mergeCell ref="AF26:AG26"/>
    <mergeCell ref="AH26:AI26"/>
    <mergeCell ref="AJ26:AK26"/>
    <mergeCell ref="N26:O26"/>
    <mergeCell ref="P26:Q26"/>
    <mergeCell ref="R26:S26"/>
    <mergeCell ref="T26:U26"/>
    <mergeCell ref="V26:W26"/>
    <mergeCell ref="X26:Y26"/>
    <mergeCell ref="R27:S27"/>
    <mergeCell ref="T27:U27"/>
    <mergeCell ref="V27:W27"/>
    <mergeCell ref="X27:Y27"/>
    <mergeCell ref="N28:O28"/>
    <mergeCell ref="P28:Q28"/>
    <mergeCell ref="R28:S28"/>
    <mergeCell ref="T28:U28"/>
    <mergeCell ref="AX26:AY26"/>
    <mergeCell ref="AN26:AO26"/>
    <mergeCell ref="AP26:AQ26"/>
    <mergeCell ref="AR26:AS26"/>
    <mergeCell ref="AT26:AU26"/>
    <mergeCell ref="AV26:AW26"/>
    <mergeCell ref="AP27:AQ27"/>
    <mergeCell ref="AR27:AS27"/>
    <mergeCell ref="AT27:AU27"/>
    <mergeCell ref="AV27:AW27"/>
    <mergeCell ref="AX27:AY27"/>
    <mergeCell ref="Z27:AA27"/>
    <mergeCell ref="AN27:AO27"/>
    <mergeCell ref="AT28:AU28"/>
    <mergeCell ref="AV28:AW28"/>
    <mergeCell ref="AX28:AY28"/>
    <mergeCell ref="AL28:AM28"/>
    <mergeCell ref="AN28:AO28"/>
    <mergeCell ref="AP28:AQ28"/>
    <mergeCell ref="AR28:AS28"/>
    <mergeCell ref="V28:W28"/>
    <mergeCell ref="X28:Y28"/>
    <mergeCell ref="Z28:AA28"/>
    <mergeCell ref="AB28:AC28"/>
    <mergeCell ref="AD28:AE28"/>
    <mergeCell ref="AF28:AG28"/>
    <mergeCell ref="AF31:AG31"/>
    <mergeCell ref="AH31:AI31"/>
    <mergeCell ref="AH28:AI28"/>
    <mergeCell ref="AJ28:AK28"/>
    <mergeCell ref="Z31:AA31"/>
    <mergeCell ref="AB31:AC31"/>
    <mergeCell ref="AD31:AE31"/>
    <mergeCell ref="AR30:AS30"/>
    <mergeCell ref="J28:K28"/>
    <mergeCell ref="L28:M28"/>
    <mergeCell ref="AB30:AC30"/>
    <mergeCell ref="AD30:AE30"/>
    <mergeCell ref="AF30:AG30"/>
    <mergeCell ref="B28:C28"/>
    <mergeCell ref="D28:E28"/>
    <mergeCell ref="F28:G28"/>
    <mergeCell ref="H28:I28"/>
    <mergeCell ref="V30:W30"/>
    <mergeCell ref="B30:C30"/>
    <mergeCell ref="D30:E30"/>
    <mergeCell ref="F30:G30"/>
    <mergeCell ref="H30:I30"/>
    <mergeCell ref="J30:K30"/>
    <mergeCell ref="W33:AD33"/>
    <mergeCell ref="AV30:AW30"/>
    <mergeCell ref="G34:H34"/>
    <mergeCell ref="I34:N34"/>
    <mergeCell ref="O34:V34"/>
    <mergeCell ref="B33:D33"/>
    <mergeCell ref="E33:F33"/>
    <mergeCell ref="G33:H33"/>
    <mergeCell ref="I33:N33"/>
    <mergeCell ref="O33:V33"/>
    <mergeCell ref="AR34:AY34"/>
    <mergeCell ref="AE33:AG33"/>
    <mergeCell ref="AH33:AI33"/>
    <mergeCell ref="AJ33:AK33"/>
    <mergeCell ref="AL33:AQ33"/>
    <mergeCell ref="AR33:AY33"/>
    <mergeCell ref="AH34:AI34"/>
    <mergeCell ref="AX30:AY30"/>
    <mergeCell ref="B31:C31"/>
    <mergeCell ref="D31:E31"/>
    <mergeCell ref="F31:G31"/>
    <mergeCell ref="H31:I31"/>
    <mergeCell ref="J31:K31"/>
    <mergeCell ref="AP30:AQ30"/>
    <mergeCell ref="AT30:AU30"/>
    <mergeCell ref="X30:Y30"/>
    <mergeCell ref="Z30:AA30"/>
    <mergeCell ref="AN31:AO31"/>
    <mergeCell ref="AP31:AQ31"/>
    <mergeCell ref="P31:Q31"/>
    <mergeCell ref="R31:S31"/>
    <mergeCell ref="T31:U31"/>
    <mergeCell ref="V31:W31"/>
    <mergeCell ref="X31:Y31"/>
    <mergeCell ref="T30:U30"/>
    <mergeCell ref="AR36:AY36"/>
    <mergeCell ref="AE35:AG35"/>
    <mergeCell ref="AR35:AY35"/>
    <mergeCell ref="B36:D36"/>
    <mergeCell ref="E36:F36"/>
    <mergeCell ref="G36:H36"/>
    <mergeCell ref="I36:N36"/>
    <mergeCell ref="O36:V36"/>
    <mergeCell ref="B35:D35"/>
    <mergeCell ref="E35:F35"/>
    <mergeCell ref="G35:H35"/>
    <mergeCell ref="I35:N35"/>
    <mergeCell ref="O35:V35"/>
    <mergeCell ref="X36:AD36"/>
    <mergeCell ref="X35:AD35"/>
    <mergeCell ref="AE36:AG36"/>
    <mergeCell ref="X37:AD37"/>
    <mergeCell ref="AJ34:AK34"/>
    <mergeCell ref="AL34:AQ34"/>
    <mergeCell ref="B34:D34"/>
    <mergeCell ref="E34:F34"/>
    <mergeCell ref="AH36:AI36"/>
    <mergeCell ref="AJ36:AK36"/>
    <mergeCell ref="AL36:AQ36"/>
    <mergeCell ref="AE34:AG34"/>
    <mergeCell ref="X34:AD34"/>
    <mergeCell ref="AL37:AQ37"/>
    <mergeCell ref="V43:AE43"/>
    <mergeCell ref="AH39:AI39"/>
    <mergeCell ref="AJ39:AK39"/>
    <mergeCell ref="AL39:AQ39"/>
    <mergeCell ref="AR39:AY39"/>
    <mergeCell ref="B40:AY40"/>
    <mergeCell ref="B41:AY41"/>
    <mergeCell ref="B39:D39"/>
    <mergeCell ref="E39:F39"/>
    <mergeCell ref="G39:H39"/>
    <mergeCell ref="I39:N39"/>
    <mergeCell ref="O39:V39"/>
    <mergeCell ref="AE39:AG39"/>
    <mergeCell ref="AR37:AY37"/>
    <mergeCell ref="C42:AX42"/>
    <mergeCell ref="AH35:AI35"/>
    <mergeCell ref="AJ35:AK35"/>
    <mergeCell ref="AL35:AQ35"/>
    <mergeCell ref="AE38:AG38"/>
    <mergeCell ref="AH38:AI38"/>
    <mergeCell ref="AJ38:AK38"/>
    <mergeCell ref="AL38:AQ38"/>
    <mergeCell ref="AR38:AY38"/>
    <mergeCell ref="AE37:AG37"/>
    <mergeCell ref="AH37:AI37"/>
    <mergeCell ref="AJ37:AK37"/>
    <mergeCell ref="B38:D38"/>
    <mergeCell ref="E38:F38"/>
    <mergeCell ref="G38:H38"/>
    <mergeCell ref="I38:N38"/>
    <mergeCell ref="O38:V38"/>
    <mergeCell ref="B37:D37"/>
    <mergeCell ref="E37:F37"/>
    <mergeCell ref="G37:H37"/>
    <mergeCell ref="I37:N37"/>
    <mergeCell ref="O37:V37"/>
    <mergeCell ref="X38:AD38"/>
    <mergeCell ref="F2:G2"/>
    <mergeCell ref="F3:G3"/>
    <mergeCell ref="D32:E32"/>
    <mergeCell ref="B17:AY17"/>
    <mergeCell ref="B23:AY23"/>
    <mergeCell ref="B29:AY29"/>
    <mergeCell ref="A32:C32"/>
    <mergeCell ref="F32:AY32"/>
    <mergeCell ref="AJ31:AK31"/>
    <mergeCell ref="AL31:AM31"/>
    <mergeCell ref="AR31:AS31"/>
    <mergeCell ref="AT31:AU31"/>
    <mergeCell ref="AV31:AW31"/>
    <mergeCell ref="AX31:AY31"/>
    <mergeCell ref="AH30:AI30"/>
    <mergeCell ref="L30:M30"/>
    <mergeCell ref="N30:O30"/>
    <mergeCell ref="P30:Q30"/>
    <mergeCell ref="R30:S30"/>
    <mergeCell ref="L31:M31"/>
    <mergeCell ref="N31:O31"/>
    <mergeCell ref="AJ30:AK30"/>
    <mergeCell ref="AL30:AM30"/>
    <mergeCell ref="AN30:AO30"/>
    <mergeCell ref="AZ19:BA19"/>
    <mergeCell ref="AZ20:BA20"/>
    <mergeCell ref="AZ21:BA21"/>
    <mergeCell ref="AZ31:BA31"/>
    <mergeCell ref="AZ22:BA22"/>
    <mergeCell ref="AZ23:BA23"/>
    <mergeCell ref="AZ24:BA24"/>
    <mergeCell ref="AZ25:BA25"/>
    <mergeCell ref="AZ26:BA26"/>
    <mergeCell ref="AZ27:BA27"/>
    <mergeCell ref="AZ28:BA28"/>
    <mergeCell ref="AZ29:BA29"/>
    <mergeCell ref="AZ30:BA30"/>
    <mergeCell ref="AZ5:BA5"/>
    <mergeCell ref="AZ6:BA6"/>
    <mergeCell ref="AZ9:BA9"/>
    <mergeCell ref="AZ13:BA13"/>
    <mergeCell ref="AZ14:BA14"/>
    <mergeCell ref="AZ15:BA15"/>
    <mergeCell ref="AZ16:BA16"/>
    <mergeCell ref="AZ17:BA17"/>
    <mergeCell ref="AZ18:BA18"/>
    <mergeCell ref="AZ10:BA10"/>
    <mergeCell ref="AZ11:BA11"/>
    <mergeCell ref="AZ12:BA12"/>
  </mergeCells>
  <conditionalFormatting sqref="B5:AQ16 AT5:AY16 B18:AQ22 AT18:AY22 B24:AQ28 AR25:AS26 AT24:AY28">
    <cfRule type="cellIs" dxfId="1" priority="1" stopIfTrue="1" operator="greaterThanOrEqual">
      <formula>100</formula>
    </cfRule>
    <cfRule type="expression" dxfId="0" priority="2" stopIfTrue="1">
      <formula>INDIRECT(ADDRESS(ROW(),COLUMN()),TRUE)+$W$3&gt;=100</formula>
    </cfRule>
    <cfRule type="colorScale" priority="3">
      <colorScale>
        <cfvo type="num" val="0"/>
        <cfvo type="num" val="45"/>
        <cfvo type="num" val="90"/>
        <color rgb="FFF8696B"/>
        <color rgb="FFFFEB84"/>
        <color rgb="FF63BE7B"/>
      </colorScale>
    </cfRule>
  </conditionalFormatting>
  <printOptions horizontalCentered="1" verticalCentered="1"/>
  <pageMargins left="0.11811023622047245" right="0.11811023622047245" top="0.47244094488188981" bottom="0.47244094488188981" header="0" footer="0"/>
  <pageSetup orientation="landscape" useFirstPageNumber="1" horizontalDpi="300" verticalDpi="300" r:id="rId1"/>
  <headerFooter alignWithMargins="0"/>
  <ignoredErrors>
    <ignoredError sqref="A4 A40:BA41 A34:V34 AE33:AK33 AE35:BA35 AE34:AI34 AE37:AI37 AE36:BA36 AE38:AI38 AM37:BA37 A13 A5:B5 AB5:AJ5 G4:I4 A23:BA23 A22:B22 AO22 A6:B6 AB6:AJ6 A7:B8 AB8:AJ8 C9 AB22:AJ22 A21 A19 C19 AB19:AM19 AS19 AZ19:BA19 E4 C4 K4:S4 U4:BA4 A32:C32 A30:I30 K30:S30 C31 U30:BA30 A17:BA17 C14 BA9 BA14 AL22 AQ22 AS22 AU22 AW22 AY22:BA22 AB7:AJ7 A10:B10 AB10:AJ10 A11:B11 AB11:AJ11 A12:B12 AB12:AJ12 AB13:AM13 AN9:AY9 C13 AB14:AI14 A15 C15 AB15:AM15 A16:AA16 AN16:BA16 A18:AA18 AN18:BA18 AL10 AO10 AQ10 AU10 AW10 AY10:BA10 AL11 AL5 AN5:BA5 AL6 AN6:BA6 AL7 AN7:BA7 AL8 AN8:BA8 AL12 AO12 AO11 AQ11 AQ12 AU12 AU11 AW11 AW12 AY12:BA12 AY11:BA11 AO13 AS13 AZ13:BA13 AS15 AZ15:BA15 AN14:AY14 A20 AS20 AZ20:BA20 AN21:BA21 AS10 AS11 AS12 A26:AM26 A24:AM24 AS24 A29:BA29 A28 AS28 A25:AB25 AD25 AF25 AH25 AJ25 AL25 AO25 AQ25 AS25 AU25 AW25 AY25:BA25 A27:AB27 AD27 AF27 AH27 AJ27 AL27 AN27:BA27 AZ24:BA24 AZ26:BA26 AZ28:BA28 AB28:AM28 E31 E32 G31 I31 K31 M31 G32:BA32 O31 Q31 S31 U31 W31 Y31:AA31 AC31 AE31 AG31 AI31 AK31 AM31 AO31 AQ31 AS31:AU31 AW31 AY31 BA31 AK38 A37:V37 A36:F36 H36:V36 A39:AI39 AK39:BA39 A38:F38 H38:V38 A33:H33 J33:V33 AM33:BA33 A43:U43 W43:BA43 A42:B42 D42:BA42 A35:F35 H35:V35 AK34:BA34 AM38:BA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Damage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Gippy</dc:creator>
  <cp:lastModifiedBy>Gippy</cp:lastModifiedBy>
  <cp:lastPrinted>2013-05-11T12:35:59Z</cp:lastPrinted>
  <dcterms:created xsi:type="dcterms:W3CDTF">2012-02-04T22:41:09Z</dcterms:created>
  <dcterms:modified xsi:type="dcterms:W3CDTF">2017-02-27T23:17:08Z</dcterms:modified>
</cp:coreProperties>
</file>